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905"/>
  <workbookPr codeName="ThisWorkbook" autoCompressPictures="0"/>
  <bookViews>
    <workbookView xWindow="120" yWindow="160" windowWidth="19320" windowHeight="8420" activeTab="5"/>
  </bookViews>
  <sheets>
    <sheet name="General" sheetId="1" r:id="rId1"/>
    <sheet name="Soil_Properties" sheetId="19" r:id="rId2"/>
    <sheet name="Data" sheetId="20" r:id="rId3"/>
    <sheet name="List_sources" sheetId="8" state="hidden" r:id="rId4"/>
    <sheet name="weather" sheetId="22" r:id="rId5"/>
    <sheet name="analys" sheetId="21" r:id="rId6"/>
  </sheets>
  <calcPr calcId="140001" concurrentCalc="0"/>
  <pivotCaches>
    <pivotCache cacheId="127" r:id="rId7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" i="19" l="1"/>
  <c r="K3" i="19"/>
  <c r="J3" i="19"/>
  <c r="H3" i="19"/>
  <c r="G3" i="19"/>
  <c r="F3" i="19"/>
  <c r="D3" i="19"/>
  <c r="C3" i="19"/>
  <c r="A3" i="19"/>
  <c r="R55" i="21"/>
  <c r="R56" i="21"/>
  <c r="R57" i="21"/>
  <c r="R58" i="21"/>
  <c r="R59" i="21"/>
  <c r="R60" i="21"/>
  <c r="Q56" i="21"/>
  <c r="Q57" i="21"/>
  <c r="Q58" i="21"/>
  <c r="Q59" i="21"/>
  <c r="Q60" i="21"/>
  <c r="Q55" i="21"/>
  <c r="M55" i="21"/>
  <c r="M56" i="21"/>
  <c r="M57" i="21"/>
  <c r="M58" i="21"/>
  <c r="M59" i="21"/>
  <c r="M60" i="21"/>
  <c r="L56" i="21"/>
  <c r="L57" i="21"/>
  <c r="L58" i="21"/>
  <c r="L59" i="21"/>
  <c r="L60" i="21"/>
  <c r="L55" i="21"/>
  <c r="BS6" i="20"/>
  <c r="BR6" i="20"/>
  <c r="BT6" i="20"/>
  <c r="BS7" i="20"/>
  <c r="BR7" i="20"/>
  <c r="BT7" i="20"/>
  <c r="BS8" i="20"/>
  <c r="BR8" i="20"/>
  <c r="BT8" i="20"/>
  <c r="BS9" i="20"/>
  <c r="BR9" i="20"/>
  <c r="BT9" i="20"/>
  <c r="BS10" i="20"/>
  <c r="BR10" i="20"/>
  <c r="BT10" i="20"/>
  <c r="BS11" i="20"/>
  <c r="BR11" i="20"/>
  <c r="BT11" i="20"/>
  <c r="BS12" i="20"/>
  <c r="BR12" i="20"/>
  <c r="BT12" i="20"/>
  <c r="BS13" i="20"/>
  <c r="BR13" i="20"/>
  <c r="BT13" i="20"/>
  <c r="BS15" i="20"/>
  <c r="BR15" i="20"/>
  <c r="BT15" i="20"/>
  <c r="BS16" i="20"/>
  <c r="BR16" i="20"/>
  <c r="BT16" i="20"/>
  <c r="BS17" i="20"/>
  <c r="BR17" i="20"/>
  <c r="BT17" i="20"/>
  <c r="BS18" i="20"/>
  <c r="BR18" i="20"/>
  <c r="BT18" i="20"/>
  <c r="BS19" i="20"/>
  <c r="BR19" i="20"/>
  <c r="BT19" i="20"/>
  <c r="BS20" i="20"/>
  <c r="BR20" i="20"/>
  <c r="BT20" i="20"/>
  <c r="BS21" i="20"/>
  <c r="BR21" i="20"/>
  <c r="BT21" i="20"/>
  <c r="BS22" i="20"/>
  <c r="BR22" i="20"/>
  <c r="BT22" i="20"/>
  <c r="BS24" i="20"/>
  <c r="BR24" i="20"/>
  <c r="BT24" i="20"/>
  <c r="BS25" i="20"/>
  <c r="BR25" i="20"/>
  <c r="BT25" i="20"/>
  <c r="BS26" i="20"/>
  <c r="BR26" i="20"/>
  <c r="BT26" i="20"/>
  <c r="BS28" i="20"/>
  <c r="BR28" i="20"/>
  <c r="BT28" i="20"/>
  <c r="BS29" i="20"/>
  <c r="BR29" i="20"/>
  <c r="BT29" i="20"/>
  <c r="BS30" i="20"/>
  <c r="BR30" i="20"/>
  <c r="BT30" i="20"/>
  <c r="BS31" i="20"/>
  <c r="BR31" i="20"/>
  <c r="BT31" i="20"/>
  <c r="BS32" i="20"/>
  <c r="BR32" i="20"/>
  <c r="BT32" i="20"/>
  <c r="BS34" i="20"/>
  <c r="BR34" i="20"/>
  <c r="BT34" i="20"/>
  <c r="BS35" i="20"/>
  <c r="BR35" i="20"/>
  <c r="BT35" i="20"/>
  <c r="BS36" i="20"/>
  <c r="BR36" i="20"/>
  <c r="BT36" i="20"/>
  <c r="BS37" i="20"/>
  <c r="BR37" i="20"/>
  <c r="BT37" i="20"/>
  <c r="BS38" i="20"/>
  <c r="BR38" i="20"/>
  <c r="BT38" i="20"/>
  <c r="BS39" i="20"/>
  <c r="BR39" i="20"/>
  <c r="BT39" i="20"/>
  <c r="BS40" i="20"/>
  <c r="BR40" i="20"/>
  <c r="BT40" i="20"/>
  <c r="BS41" i="20"/>
  <c r="BR41" i="20"/>
  <c r="BT41" i="20"/>
  <c r="BS42" i="20"/>
  <c r="BR42" i="20"/>
  <c r="BT42" i="20"/>
  <c r="BS43" i="20"/>
  <c r="BR43" i="20"/>
  <c r="BT43" i="20"/>
  <c r="BS45" i="20"/>
  <c r="BR45" i="20"/>
  <c r="BT45" i="20"/>
  <c r="BR5" i="20"/>
  <c r="BS5" i="20"/>
  <c r="BT5" i="20"/>
  <c r="BP6" i="20"/>
  <c r="BP7" i="20"/>
  <c r="BP8" i="20"/>
  <c r="BP9" i="20"/>
  <c r="BP10" i="20"/>
  <c r="BP11" i="20"/>
  <c r="BP12" i="20"/>
  <c r="BP13" i="20"/>
  <c r="BP15" i="20"/>
  <c r="BP16" i="20"/>
  <c r="BP17" i="20"/>
  <c r="BP18" i="20"/>
  <c r="BP19" i="20"/>
  <c r="BP20" i="20"/>
  <c r="BP21" i="20"/>
  <c r="BP22" i="20"/>
  <c r="BP24" i="20"/>
  <c r="BP25" i="20"/>
  <c r="BP26" i="20"/>
  <c r="BQ26" i="20"/>
  <c r="BP28" i="20"/>
  <c r="BP29" i="20"/>
  <c r="BP30" i="20"/>
  <c r="BP31" i="20"/>
  <c r="BP32" i="20"/>
  <c r="BP34" i="20"/>
  <c r="BP35" i="20"/>
  <c r="BP36" i="20"/>
  <c r="BP37" i="20"/>
  <c r="BP38" i="20"/>
  <c r="BP39" i="20"/>
  <c r="BP40" i="20"/>
  <c r="BP41" i="20"/>
  <c r="BP42" i="20"/>
  <c r="BP43" i="20"/>
  <c r="BP45" i="20"/>
  <c r="BQ6" i="20"/>
  <c r="BQ7" i="20"/>
  <c r="BQ8" i="20"/>
  <c r="BQ9" i="20"/>
  <c r="BQ10" i="20"/>
  <c r="BQ11" i="20"/>
  <c r="BQ12" i="20"/>
  <c r="BQ13" i="20"/>
  <c r="BQ15" i="20"/>
  <c r="BQ16" i="20"/>
  <c r="BQ17" i="20"/>
  <c r="BQ18" i="20"/>
  <c r="BQ19" i="20"/>
  <c r="BQ20" i="20"/>
  <c r="BQ21" i="20"/>
  <c r="BQ22" i="20"/>
  <c r="BQ24" i="20"/>
  <c r="BQ25" i="20"/>
  <c r="BQ28" i="20"/>
  <c r="BQ29" i="20"/>
  <c r="BQ30" i="20"/>
  <c r="BQ31" i="20"/>
  <c r="BQ32" i="20"/>
  <c r="BQ34" i="20"/>
  <c r="BQ35" i="20"/>
  <c r="BQ36" i="20"/>
  <c r="BQ37" i="20"/>
  <c r="BQ38" i="20"/>
  <c r="BQ39" i="20"/>
  <c r="BQ40" i="20"/>
  <c r="BQ41" i="20"/>
  <c r="BQ42" i="20"/>
  <c r="BQ43" i="20"/>
  <c r="BQ45" i="20"/>
  <c r="BP5" i="20"/>
  <c r="BQ5" i="20"/>
  <c r="AX6" i="20"/>
  <c r="AX7" i="20"/>
  <c r="AX8" i="20"/>
  <c r="AX9" i="20"/>
  <c r="AX10" i="20"/>
  <c r="AX11" i="20"/>
  <c r="AX12" i="20"/>
  <c r="AX13" i="20"/>
  <c r="AX14" i="20"/>
  <c r="AX15" i="20"/>
  <c r="AX16" i="20"/>
  <c r="AX17" i="20"/>
  <c r="AX18" i="20"/>
  <c r="AX19" i="20"/>
  <c r="AX20" i="20"/>
  <c r="AX21" i="20"/>
  <c r="AX22" i="20"/>
  <c r="AX23" i="20"/>
  <c r="AX24" i="20"/>
  <c r="AX25" i="20"/>
  <c r="AX26" i="20"/>
  <c r="AX27" i="20"/>
  <c r="AX28" i="20"/>
  <c r="AX29" i="20"/>
  <c r="AX30" i="20"/>
  <c r="AX31" i="20"/>
  <c r="AX32" i="20"/>
  <c r="AX33" i="20"/>
  <c r="AX34" i="20"/>
  <c r="AX35" i="20"/>
  <c r="AX36" i="20"/>
  <c r="AX37" i="20"/>
  <c r="AX38" i="20"/>
  <c r="AX39" i="20"/>
  <c r="AX40" i="20"/>
  <c r="AX41" i="20"/>
  <c r="AX42" i="20"/>
  <c r="AX43" i="20"/>
  <c r="AX44" i="20"/>
  <c r="AX45" i="20"/>
  <c r="AX5" i="20"/>
</calcChain>
</file>

<file path=xl/sharedStrings.xml><?xml version="1.0" encoding="utf-8"?>
<sst xmlns="http://schemas.openxmlformats.org/spreadsheetml/2006/main" count="635" uniqueCount="271">
  <si>
    <t>Country</t>
  </si>
  <si>
    <t>DD</t>
  </si>
  <si>
    <t>MM</t>
  </si>
  <si>
    <t>Enumerator</t>
  </si>
  <si>
    <t>Action site</t>
  </si>
  <si>
    <t>Checked by</t>
  </si>
  <si>
    <t>Date checked</t>
  </si>
  <si>
    <t>Data entry by</t>
  </si>
  <si>
    <t>YYYY</t>
  </si>
  <si>
    <t>All from off-farm sources</t>
  </si>
  <si>
    <t>About half-half from farming and off-farm</t>
  </si>
  <si>
    <t>About quarter from farming rest off-farm sources</t>
  </si>
  <si>
    <t>About quarter from off-farm sources rest farming</t>
  </si>
  <si>
    <t>All from farming</t>
  </si>
  <si>
    <t>Income B1</t>
  </si>
  <si>
    <t>Income B2</t>
  </si>
  <si>
    <t>Cropping</t>
  </si>
  <si>
    <t>Livestock</t>
  </si>
  <si>
    <t>(Petty) trade</t>
  </si>
  <si>
    <t>Off-farm income</t>
  </si>
  <si>
    <t>Remittances</t>
  </si>
  <si>
    <t>Crops</t>
  </si>
  <si>
    <t>Maize</t>
  </si>
  <si>
    <t>Barley</t>
  </si>
  <si>
    <t>Cocoa</t>
  </si>
  <si>
    <t>Cassava</t>
  </si>
  <si>
    <t>Groundnuts</t>
  </si>
  <si>
    <t>Wheat</t>
  </si>
  <si>
    <t>Oats</t>
  </si>
  <si>
    <t>Olives</t>
  </si>
  <si>
    <t>Bananas</t>
  </si>
  <si>
    <t>Yams</t>
  </si>
  <si>
    <t>Sorghum</t>
  </si>
  <si>
    <t>Cotton</t>
  </si>
  <si>
    <t>Millet</t>
  </si>
  <si>
    <t>Rice</t>
  </si>
  <si>
    <t>Coffee</t>
  </si>
  <si>
    <t>Lentils</t>
  </si>
  <si>
    <t>Pulses</t>
  </si>
  <si>
    <t>Oil palm</t>
  </si>
  <si>
    <t>Pineapples</t>
  </si>
  <si>
    <t>Sugarcane</t>
  </si>
  <si>
    <t>Tea</t>
  </si>
  <si>
    <t>Fruits</t>
  </si>
  <si>
    <t>Citrus</t>
  </si>
  <si>
    <t>Cashew nuts</t>
  </si>
  <si>
    <t>Tobacco</t>
  </si>
  <si>
    <t xml:space="preserve">Attention : In order to make it possible to convert all excel data to a database don't alter the format of the sheets in any way! </t>
  </si>
  <si>
    <t>Chickens</t>
  </si>
  <si>
    <t>Cows for dairy</t>
  </si>
  <si>
    <t>Guinea fowls</t>
  </si>
  <si>
    <t>Oxen</t>
  </si>
  <si>
    <t>Turkeys</t>
  </si>
  <si>
    <t>Sheep</t>
  </si>
  <si>
    <t>Guinea pigs</t>
  </si>
  <si>
    <t>Goats</t>
  </si>
  <si>
    <t>Rabbits</t>
  </si>
  <si>
    <t>Donkeys</t>
  </si>
  <si>
    <t>Doves/pigeons</t>
  </si>
  <si>
    <t>Pigs</t>
  </si>
  <si>
    <t>Bees</t>
  </si>
  <si>
    <t>Horse</t>
  </si>
  <si>
    <t>Ownership</t>
  </si>
  <si>
    <t>Use</t>
  </si>
  <si>
    <t>Own field</t>
  </si>
  <si>
    <t>Rented Field</t>
  </si>
  <si>
    <t>Rented out</t>
  </si>
  <si>
    <t>Borrowed from someone</t>
  </si>
  <si>
    <t>Lend to someone else</t>
  </si>
  <si>
    <t>Fallow</t>
  </si>
  <si>
    <t>Pasture</t>
  </si>
  <si>
    <t>Woodlot</t>
  </si>
  <si>
    <t>Who</t>
  </si>
  <si>
    <t>Husband</t>
  </si>
  <si>
    <t>Wife</t>
  </si>
  <si>
    <t>Both</t>
  </si>
  <si>
    <t>Owner</t>
  </si>
  <si>
    <t>Variety</t>
  </si>
  <si>
    <t>Cowpeas</t>
  </si>
  <si>
    <t>Soybeans</t>
  </si>
  <si>
    <t>Climbing beans</t>
  </si>
  <si>
    <t>Bush beans</t>
  </si>
  <si>
    <t>Common beans</t>
  </si>
  <si>
    <t>Fodder Legume</t>
  </si>
  <si>
    <t>Legumes</t>
  </si>
  <si>
    <t>Climbing Beans</t>
  </si>
  <si>
    <t>Bush Beans</t>
  </si>
  <si>
    <t>Cows for meat</t>
  </si>
  <si>
    <t>Cows for draft</t>
  </si>
  <si>
    <t>Fish ponds</t>
  </si>
  <si>
    <t>Fish</t>
  </si>
  <si>
    <t>Cattle (total number)</t>
  </si>
  <si>
    <t>Crop</t>
  </si>
  <si>
    <t>How_eaten</t>
  </si>
  <si>
    <t>Main dish</t>
  </si>
  <si>
    <t>Side dish</t>
  </si>
  <si>
    <t>Market_use</t>
  </si>
  <si>
    <t>Sale</t>
  </si>
  <si>
    <t>Purchase</t>
  </si>
  <si>
    <t>Market_products</t>
  </si>
  <si>
    <t>Household goods</t>
  </si>
  <si>
    <t>Clothes</t>
  </si>
  <si>
    <t>Agriculture produce</t>
  </si>
  <si>
    <t>Inputs</t>
  </si>
  <si>
    <t>Homestead Coordinates (GPS)</t>
  </si>
  <si>
    <t>Attention : Do not alter this sheet!</t>
  </si>
  <si>
    <t>Other(Specify)</t>
  </si>
  <si>
    <t>Sweet potato</t>
  </si>
  <si>
    <t>Potato (Irish)</t>
  </si>
  <si>
    <t>Cocoyam</t>
  </si>
  <si>
    <t>Ginger</t>
  </si>
  <si>
    <t>Pigeonpeas</t>
  </si>
  <si>
    <t>Bambara nuts</t>
  </si>
  <si>
    <t>Grain legumes</t>
  </si>
  <si>
    <t>Longitude</t>
  </si>
  <si>
    <t>Latitude</t>
  </si>
  <si>
    <t>Experiment_ID</t>
  </si>
  <si>
    <t>Altitude [m]</t>
  </si>
  <si>
    <t>Mandate area name</t>
  </si>
  <si>
    <t>pH</t>
  </si>
  <si>
    <t>P (O)</t>
  </si>
  <si>
    <t>C.E.C</t>
  </si>
  <si>
    <t>K</t>
  </si>
  <si>
    <t>Ca</t>
  </si>
  <si>
    <t>Mg</t>
  </si>
  <si>
    <t>Na</t>
  </si>
  <si>
    <t>Sand</t>
  </si>
  <si>
    <t>Silt</t>
  </si>
  <si>
    <t xml:space="preserve">Clay </t>
  </si>
  <si>
    <t>Total Nitrogen</t>
  </si>
  <si>
    <t>Total Carbon</t>
  </si>
  <si>
    <t>ppm</t>
  </si>
  <si>
    <t>%</t>
  </si>
  <si>
    <t>TREATMENT DESCRIPTION</t>
  </si>
  <si>
    <t>INSTALLATION</t>
  </si>
  <si>
    <t>CROP ESTABLISHMENT</t>
  </si>
  <si>
    <t>PHENOLOGY</t>
  </si>
  <si>
    <t>BIOMASS SAMPLING AT FULL-SEED (R6)</t>
  </si>
  <si>
    <t>Roots</t>
  </si>
  <si>
    <t>FINAL HARVEST</t>
  </si>
  <si>
    <t>Main treatment</t>
  </si>
  <si>
    <t>Planting date</t>
  </si>
  <si>
    <t>Germination</t>
  </si>
  <si>
    <t>(crop stand)</t>
  </si>
  <si>
    <t>Replication No.</t>
  </si>
  <si>
    <t>Treatment No.</t>
  </si>
  <si>
    <t>Plot No.</t>
  </si>
  <si>
    <t>Date of establishment count</t>
  </si>
  <si>
    <t>Plot size whole area</t>
  </si>
  <si>
    <t>[m2]</t>
  </si>
  <si>
    <t>Germination count</t>
  </si>
  <si>
    <t>[%]</t>
  </si>
  <si>
    <t>Date of 50% flowering</t>
  </si>
  <si>
    <t>Date of 50% podding</t>
  </si>
  <si>
    <t>Date of full maturity</t>
  </si>
  <si>
    <t>Date of biomass sampling</t>
  </si>
  <si>
    <t>net plot area of biomass sampling</t>
  </si>
  <si>
    <r>
      <t>[m</t>
    </r>
    <r>
      <rPr>
        <vertAlign val="superscript"/>
        <sz val="9"/>
        <color indexed="8"/>
        <rFont val="Arial"/>
        <family val="2"/>
      </rPr>
      <t>2]</t>
    </r>
  </si>
  <si>
    <t>No. of plants in sampled area</t>
  </si>
  <si>
    <t>Above ground fresh biomass</t>
  </si>
  <si>
    <t>[g]</t>
  </si>
  <si>
    <t>Above ground dried biomass</t>
  </si>
  <si>
    <t>Root fresh weight roots &amp; nodules</t>
  </si>
  <si>
    <t>Root dry weight roots without nodules</t>
  </si>
  <si>
    <t>Root fresh weight roots without nodules</t>
  </si>
  <si>
    <t>Nodule mean score from 10 plants</t>
  </si>
  <si>
    <t>#</t>
  </si>
  <si>
    <t>Nodule no. of sampled plants</t>
  </si>
  <si>
    <t>Nodule fresh weight</t>
  </si>
  <si>
    <t>Nodule dry weight</t>
  </si>
  <si>
    <t xml:space="preserve"> No. of nodules per plant based on total nodules from sampled plants</t>
  </si>
  <si>
    <t>Active nodules (sum of Pink,Red, Brown) Colour from 10 % of the total</t>
  </si>
  <si>
    <t>Inactive nodules (sum of White,Green,Black) Colour from 10% of the total</t>
  </si>
  <si>
    <t>N content above ground biomass</t>
  </si>
  <si>
    <t>15N content above ground biomass</t>
  </si>
  <si>
    <t>P content above ground biomass</t>
  </si>
  <si>
    <t>[kg dry matter/ha]</t>
  </si>
  <si>
    <t>Above ground biomass (calculated)</t>
  </si>
  <si>
    <t>Total above ground N uptake (calculated)</t>
  </si>
  <si>
    <t>[kg N/ha]</t>
  </si>
  <si>
    <t>Total above ground P uptake  (calculated)</t>
  </si>
  <si>
    <t>[kg P/ha]</t>
  </si>
  <si>
    <t>biological % of N fixed=BNF-%Ndfa  (calculated)</t>
  </si>
  <si>
    <t>[kg/ha]</t>
  </si>
  <si>
    <t>BNF-fix (calculated)</t>
  </si>
  <si>
    <t>Root yield (Calculated)</t>
  </si>
  <si>
    <t>[kg /ha]</t>
  </si>
  <si>
    <t>Date of harvest</t>
  </si>
  <si>
    <t>Average plant height of 10 plants</t>
  </si>
  <si>
    <t>[cm]</t>
  </si>
  <si>
    <t>Net plot area harvesting</t>
  </si>
  <si>
    <t>No. of plants in harvest net plot</t>
  </si>
  <si>
    <t>Mean pod load for at least 5 plants</t>
  </si>
  <si>
    <t>Mean pod clearance for at least 5 plants</t>
  </si>
  <si>
    <t>Total fresh weight of all pods in the netplot</t>
  </si>
  <si>
    <t>[kg]</t>
  </si>
  <si>
    <t>Total fresh weight of all haulms in the netplot</t>
  </si>
  <si>
    <t>Fresh weight of a sub-sample of all pods</t>
  </si>
  <si>
    <t>Fresh weight of husks of the subsample separated with grains</t>
  </si>
  <si>
    <t>Dry weight of husks of the subsample separated with grains</t>
  </si>
  <si>
    <t>Dry weight of grains of the subsample  separating from husks in (g)</t>
  </si>
  <si>
    <t>Fresh weight  of a subsample of all haulms</t>
  </si>
  <si>
    <t>Dry weight of the haulms of the subsample</t>
  </si>
  <si>
    <t>Dry weight of 100 seeds</t>
  </si>
  <si>
    <t>Grain Yield (calculated)</t>
  </si>
  <si>
    <t>Haulm Yield (calculated)</t>
  </si>
  <si>
    <t>Husks yield (calculated)</t>
  </si>
  <si>
    <t>[kg/net plot]</t>
  </si>
  <si>
    <t>Total stover yield Haulm + husks (calculated)</t>
  </si>
  <si>
    <t>Sub-treatment (variety name - see sheet 'Treatment structure')</t>
  </si>
  <si>
    <t>Specify if "Other"</t>
  </si>
  <si>
    <t>Type of experiment</t>
  </si>
  <si>
    <t>Type Experiment</t>
  </si>
  <si>
    <t>Input</t>
  </si>
  <si>
    <t>(e.g. KE001_AGRO has to be unique, meaning: Kenia, experiment # 001, Agronomy Survey)</t>
  </si>
  <si>
    <t>Kadadi-Soyabean</t>
  </si>
  <si>
    <t>weedy fallow</t>
  </si>
  <si>
    <t>Comp L + dolom</t>
  </si>
  <si>
    <t>none</t>
  </si>
  <si>
    <t>SSP</t>
  </si>
  <si>
    <t xml:space="preserve">Comp L </t>
  </si>
  <si>
    <t>SSP + dolomite</t>
  </si>
  <si>
    <t>Dolomite</t>
  </si>
  <si>
    <t>Comp L</t>
  </si>
  <si>
    <t>not innoculated</t>
  </si>
  <si>
    <t>innoculated</t>
  </si>
  <si>
    <t>dolomite</t>
  </si>
  <si>
    <t>Zim-soy001-inp</t>
  </si>
  <si>
    <t>Zimbabwe</t>
  </si>
  <si>
    <t>t mombeyarara</t>
  </si>
  <si>
    <t>T kainga</t>
  </si>
  <si>
    <t>soyabean</t>
  </si>
  <si>
    <t>murewa</t>
  </si>
  <si>
    <t>fertiliser</t>
  </si>
  <si>
    <t>Inoculant</t>
  </si>
  <si>
    <t>grain</t>
  </si>
  <si>
    <t>Haulm</t>
  </si>
  <si>
    <t>Husk</t>
  </si>
  <si>
    <t>Total stover</t>
  </si>
  <si>
    <t>Column Labels</t>
  </si>
  <si>
    <t>Grand Total</t>
  </si>
  <si>
    <t>Row Labels</t>
  </si>
  <si>
    <t>Average of grain</t>
  </si>
  <si>
    <t>Sum of Total stover</t>
  </si>
  <si>
    <t>Count of grain</t>
  </si>
  <si>
    <t>StdDev of grain</t>
  </si>
  <si>
    <r>
      <t>compound</t>
    </r>
    <r>
      <rPr>
        <sz val="10"/>
        <color theme="1"/>
        <rFont val="Arial"/>
        <family val="2"/>
      </rPr>
      <t xml:space="preserve"> '</t>
    </r>
    <r>
      <rPr>
        <b/>
        <sz val="10"/>
        <color theme="1"/>
        <rFont val="Arial"/>
        <family val="2"/>
      </rPr>
      <t>L</t>
    </r>
    <r>
      <rPr>
        <sz val="10"/>
        <color theme="1"/>
        <rFont val="Arial"/>
        <family val="2"/>
      </rPr>
      <t>' (5% N, 18% P2O5,</t>
    </r>
  </si>
  <si>
    <t>10% K2O, 8% S and 0.25% B);</t>
  </si>
  <si>
    <t>Dolomite: CaMg(CO3)2</t>
  </si>
  <si>
    <t>Count of Total stover</t>
  </si>
  <si>
    <t>StdDev of Total stover</t>
  </si>
  <si>
    <t>Row Laels</t>
  </si>
  <si>
    <t>Comp L + dolomite</t>
  </si>
  <si>
    <t>Day</t>
  </si>
  <si>
    <t>Daily rainfall (mm)</t>
  </si>
  <si>
    <t>Other weather data</t>
  </si>
  <si>
    <t>Day of year</t>
  </si>
  <si>
    <t>ug/gMg</t>
  </si>
  <si>
    <t>ug/g Ca</t>
  </si>
  <si>
    <t>ug/g K</t>
  </si>
  <si>
    <r>
      <t>ugP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5</t>
    </r>
    <r>
      <rPr>
        <b/>
        <sz val="10"/>
        <rFont val="Arial"/>
        <family val="2"/>
      </rPr>
      <t>/g</t>
    </r>
  </si>
  <si>
    <t>Titre</t>
  </si>
  <si>
    <t>%N/1g</t>
  </si>
  <si>
    <t>%N</t>
  </si>
  <si>
    <t>% sand</t>
  </si>
  <si>
    <t>%clay</t>
  </si>
  <si>
    <t>% silt</t>
  </si>
  <si>
    <t>pH (H2O)</t>
  </si>
  <si>
    <t>cmol/kg</t>
  </si>
  <si>
    <t>+ inoc</t>
  </si>
  <si>
    <t>- inoc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</si>
</sst>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[$-809]dd\ mmmm\ yyyy;@"/>
  </numFmts>
  <fonts count="4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vertAlign val="superscript"/>
      <sz val="9"/>
      <color indexed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rgb="FFFF0000"/>
      <name val="Candara"/>
      <family val="2"/>
    </font>
    <font>
      <b/>
      <sz val="14"/>
      <color rgb="FFFF0000"/>
      <name val="Calibri"/>
      <family val="2"/>
      <scheme val="minor"/>
    </font>
    <font>
      <b/>
      <sz val="11"/>
      <color theme="1"/>
      <name val="Candara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vertAlign val="subscript"/>
      <sz val="1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87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8" fillId="0" borderId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9" fillId="24" borderId="9" applyFont="0" applyBorder="0">
      <alignment vertical="top" wrapText="1"/>
    </xf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" fillId="0" borderId="10" applyNumberFormat="0" applyFill="0" applyAlignment="0" applyProtection="0"/>
    <xf numFmtId="0" fontId="2" fillId="0" borderId="10" applyNumberFormat="0" applyFill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5">
    <xf numFmtId="0" fontId="0" fillId="0" borderId="0" xfId="0"/>
    <xf numFmtId="0" fontId="0" fillId="0" borderId="0" xfId="0"/>
    <xf numFmtId="0" fontId="0" fillId="0" borderId="0" xfId="0" applyFont="1"/>
    <xf numFmtId="0" fontId="0" fillId="0" borderId="11" xfId="0" applyBorder="1"/>
    <xf numFmtId="0" fontId="28" fillId="0" borderId="0" xfId="0" applyFont="1"/>
    <xf numFmtId="0" fontId="0" fillId="0" borderId="11" xfId="0" applyFont="1" applyBorder="1"/>
    <xf numFmtId="0" fontId="28" fillId="0" borderId="11" xfId="0" applyFont="1" applyBorder="1"/>
    <xf numFmtId="0" fontId="0" fillId="0" borderId="0" xfId="0" applyFont="1" applyBorder="1"/>
    <xf numFmtId="0" fontId="30" fillId="0" borderId="0" xfId="0" applyFont="1"/>
    <xf numFmtId="0" fontId="29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/>
    <xf numFmtId="0" fontId="0" fillId="0" borderId="11" xfId="0" applyBorder="1"/>
    <xf numFmtId="0" fontId="3" fillId="0" borderId="0" xfId="0" applyFont="1"/>
    <xf numFmtId="0" fontId="22" fillId="0" borderId="12" xfId="0" applyFont="1" applyFill="1" applyBorder="1" applyAlignment="1" applyProtection="1">
      <alignment horizontal="left" vertical="top"/>
      <protection locked="0"/>
    </xf>
    <xf numFmtId="0" fontId="22" fillId="0" borderId="13" xfId="0" applyFont="1" applyFill="1" applyBorder="1" applyAlignment="1" applyProtection="1">
      <alignment horizontal="left" vertical="top"/>
      <protection locked="0"/>
    </xf>
    <xf numFmtId="0" fontId="22" fillId="0" borderId="14" xfId="0" applyFont="1" applyBorder="1" applyAlignment="1" applyProtection="1">
      <alignment horizontal="left" vertical="top"/>
      <protection locked="0"/>
    </xf>
    <xf numFmtId="0" fontId="22" fillId="0" borderId="13" xfId="0" applyFont="1" applyBorder="1" applyAlignment="1" applyProtection="1">
      <alignment horizontal="left" vertical="top"/>
      <protection locked="0"/>
    </xf>
    <xf numFmtId="0" fontId="34" fillId="0" borderId="13" xfId="0" applyFont="1" applyBorder="1" applyAlignment="1">
      <alignment horizontal="left" vertical="top" wrapText="1"/>
    </xf>
    <xf numFmtId="0" fontId="34" fillId="0" borderId="15" xfId="0" applyFont="1" applyBorder="1" applyAlignment="1">
      <alignment horizontal="left" vertical="top" wrapText="1"/>
    </xf>
    <xf numFmtId="0" fontId="22" fillId="0" borderId="16" xfId="0" applyFont="1" applyFill="1" applyBorder="1" applyAlignment="1" applyProtection="1">
      <alignment horizontal="left" vertical="top"/>
      <protection locked="0"/>
    </xf>
    <xf numFmtId="0" fontId="20" fillId="25" borderId="16" xfId="73" applyFont="1" applyFill="1" applyBorder="1" applyAlignment="1">
      <alignment horizontal="center" vertical="top" wrapText="1"/>
    </xf>
    <xf numFmtId="164" fontId="20" fillId="25" borderId="12" xfId="73" applyNumberFormat="1" applyFont="1" applyFill="1" applyBorder="1" applyAlignment="1">
      <alignment horizontal="center" vertical="top" wrapText="1"/>
    </xf>
    <xf numFmtId="2" fontId="20" fillId="25" borderId="12" xfId="73" applyNumberFormat="1" applyFont="1" applyFill="1" applyBorder="1" applyAlignment="1">
      <alignment horizontal="center" vertical="top" wrapText="1"/>
    </xf>
    <xf numFmtId="0" fontId="35" fillId="26" borderId="16" xfId="0" applyFont="1" applyFill="1" applyBorder="1" applyAlignment="1">
      <alignment vertical="top" wrapText="1"/>
    </xf>
    <xf numFmtId="0" fontId="35" fillId="26" borderId="12" xfId="0" applyFont="1" applyFill="1" applyBorder="1" applyAlignment="1">
      <alignment vertical="top" wrapText="1"/>
    </xf>
    <xf numFmtId="0" fontId="21" fillId="26" borderId="12" xfId="0" applyFont="1" applyFill="1" applyBorder="1" applyAlignment="1">
      <alignment vertical="top" wrapText="1"/>
    </xf>
    <xf numFmtId="3" fontId="21" fillId="26" borderId="12" xfId="0" applyNumberFormat="1" applyFont="1" applyFill="1" applyBorder="1" applyAlignment="1">
      <alignment vertical="top" wrapText="1"/>
    </xf>
    <xf numFmtId="0" fontId="35" fillId="0" borderId="12" xfId="0" applyFont="1" applyBorder="1" applyAlignment="1">
      <alignment vertical="top" wrapText="1"/>
    </xf>
    <xf numFmtId="0" fontId="21" fillId="0" borderId="18" xfId="0" applyFont="1" applyFill="1" applyBorder="1" applyAlignment="1">
      <alignment vertical="top" wrapText="1"/>
    </xf>
    <xf numFmtId="0" fontId="35" fillId="0" borderId="18" xfId="0" applyFont="1" applyBorder="1" applyAlignment="1">
      <alignment vertical="top" wrapText="1"/>
    </xf>
    <xf numFmtId="0" fontId="21" fillId="0" borderId="16" xfId="0" applyFont="1" applyFill="1" applyBorder="1" applyAlignment="1">
      <alignment vertical="top" wrapText="1"/>
    </xf>
    <xf numFmtId="0" fontId="35" fillId="0" borderId="12" xfId="0" applyFont="1" applyBorder="1" applyAlignment="1">
      <alignment vertical="top"/>
    </xf>
    <xf numFmtId="0" fontId="35" fillId="0" borderId="19" xfId="0" applyFont="1" applyBorder="1" applyAlignment="1">
      <alignment vertical="top"/>
    </xf>
    <xf numFmtId="0" fontId="35" fillId="0" borderId="16" xfId="0" applyFont="1" applyBorder="1" applyAlignment="1">
      <alignment vertical="top"/>
    </xf>
    <xf numFmtId="0" fontId="21" fillId="0" borderId="12" xfId="0" applyFont="1" applyFill="1" applyBorder="1" applyAlignment="1">
      <alignment vertical="top" wrapText="1"/>
    </xf>
    <xf numFmtId="0" fontId="21" fillId="0" borderId="19" xfId="0" applyFont="1" applyFill="1" applyBorder="1" applyAlignment="1">
      <alignment vertical="top" wrapText="1"/>
    </xf>
    <xf numFmtId="0" fontId="0" fillId="0" borderId="17" xfId="0" applyBorder="1"/>
    <xf numFmtId="3" fontId="24" fillId="26" borderId="13" xfId="0" applyNumberFormat="1" applyFont="1" applyFill="1" applyBorder="1" applyAlignment="1">
      <alignment vertical="top" wrapText="1"/>
    </xf>
    <xf numFmtId="0" fontId="0" fillId="0" borderId="0" xfId="0"/>
    <xf numFmtId="0" fontId="0" fillId="0" borderId="0" xfId="0" applyBorder="1"/>
    <xf numFmtId="0" fontId="19" fillId="0" borderId="14" xfId="0" applyFont="1" applyFill="1" applyBorder="1"/>
    <xf numFmtId="0" fontId="19" fillId="0" borderId="13" xfId="0" applyFont="1" applyFill="1" applyBorder="1"/>
    <xf numFmtId="0" fontId="18" fillId="0" borderId="13" xfId="0" applyFont="1" applyFill="1" applyBorder="1"/>
    <xf numFmtId="0" fontId="36" fillId="0" borderId="13" xfId="0" applyFont="1" applyBorder="1"/>
    <xf numFmtId="0" fontId="37" fillId="0" borderId="13" xfId="0" applyFont="1" applyFill="1" applyBorder="1"/>
    <xf numFmtId="0" fontId="20" fillId="0" borderId="13" xfId="0" applyFont="1" applyFill="1" applyBorder="1"/>
    <xf numFmtId="0" fontId="0" fillId="0" borderId="13" xfId="0" applyBorder="1"/>
    <xf numFmtId="0" fontId="18" fillId="0" borderId="15" xfId="0" applyFont="1" applyFill="1" applyBorder="1"/>
    <xf numFmtId="0" fontId="24" fillId="0" borderId="14" xfId="0" applyFont="1" applyFill="1" applyBorder="1" applyAlignment="1">
      <alignment vertical="top" wrapText="1"/>
    </xf>
    <xf numFmtId="0" fontId="38" fillId="0" borderId="13" xfId="0" applyFont="1" applyBorder="1" applyAlignment="1">
      <alignment vertical="top" wrapText="1"/>
    </xf>
    <xf numFmtId="0" fontId="24" fillId="0" borderId="15" xfId="0" applyFont="1" applyFill="1" applyBorder="1" applyAlignment="1">
      <alignment vertical="top" wrapText="1"/>
    </xf>
    <xf numFmtId="0" fontId="24" fillId="0" borderId="13" xfId="0" applyFont="1" applyFill="1" applyBorder="1" applyAlignment="1">
      <alignment vertical="top" wrapText="1"/>
    </xf>
    <xf numFmtId="0" fontId="24" fillId="0" borderId="13" xfId="0" applyFont="1" applyBorder="1" applyAlignment="1">
      <alignment horizontal="left" vertical="top" wrapText="1"/>
    </xf>
    <xf numFmtId="1" fontId="24" fillId="0" borderId="13" xfId="0" applyNumberFormat="1" applyFont="1" applyBorder="1" applyAlignment="1">
      <alignment horizontal="left" vertical="top" wrapText="1"/>
    </xf>
    <xf numFmtId="0" fontId="24" fillId="26" borderId="13" xfId="0" applyFont="1" applyFill="1" applyBorder="1" applyAlignment="1">
      <alignment vertical="top" wrapText="1"/>
    </xf>
    <xf numFmtId="0" fontId="38" fillId="26" borderId="13" xfId="0" applyFont="1" applyFill="1" applyBorder="1" applyAlignment="1">
      <alignment vertical="top" wrapText="1"/>
    </xf>
    <xf numFmtId="0" fontId="38" fillId="26" borderId="15" xfId="0" applyFont="1" applyFill="1" applyBorder="1" applyAlignment="1">
      <alignment vertical="top" wrapText="1"/>
    </xf>
    <xf numFmtId="0" fontId="25" fillId="25" borderId="15" xfId="73" applyFont="1" applyFill="1" applyBorder="1" applyAlignment="1">
      <alignment horizontal="left" vertical="top" wrapText="1"/>
    </xf>
    <xf numFmtId="0" fontId="38" fillId="25" borderId="0" xfId="0" applyFont="1" applyFill="1" applyBorder="1" applyAlignment="1">
      <alignment vertical="top" wrapText="1"/>
    </xf>
    <xf numFmtId="3" fontId="18" fillId="0" borderId="13" xfId="0" applyNumberFormat="1" applyFont="1" applyFill="1" applyBorder="1" applyAlignment="1">
      <alignment horizontal="right"/>
    </xf>
    <xf numFmtId="164" fontId="18" fillId="0" borderId="13" xfId="0" applyNumberFormat="1" applyFont="1" applyFill="1" applyBorder="1"/>
    <xf numFmtId="164" fontId="25" fillId="25" borderId="13" xfId="73" applyNumberFormat="1" applyFont="1" applyFill="1" applyBorder="1" applyAlignment="1">
      <alignment horizontal="left" vertical="top" wrapText="1"/>
    </xf>
    <xf numFmtId="2" fontId="18" fillId="0" borderId="13" xfId="0" applyNumberFormat="1" applyFont="1" applyFill="1" applyBorder="1"/>
    <xf numFmtId="2" fontId="25" fillId="25" borderId="13" xfId="73" applyNumberFormat="1" applyFont="1" applyFill="1" applyBorder="1" applyAlignment="1">
      <alignment horizontal="left" vertical="top" wrapText="1"/>
    </xf>
    <xf numFmtId="0" fontId="2" fillId="0" borderId="11" xfId="0" applyFont="1" applyBorder="1"/>
    <xf numFmtId="0" fontId="27" fillId="0" borderId="0" xfId="0" applyFont="1"/>
    <xf numFmtId="0" fontId="26" fillId="0" borderId="0" xfId="0" applyFont="1"/>
    <xf numFmtId="0" fontId="0" fillId="0" borderId="20" xfId="0" applyFill="1" applyBorder="1"/>
    <xf numFmtId="0" fontId="0" fillId="0" borderId="20" xfId="0" applyFont="1" applyFill="1" applyBorder="1"/>
    <xf numFmtId="0" fontId="0" fillId="0" borderId="14" xfId="0" applyBorder="1"/>
    <xf numFmtId="0" fontId="0" fillId="0" borderId="15" xfId="0" applyBorder="1"/>
    <xf numFmtId="0" fontId="0" fillId="0" borderId="11" xfId="0" applyFill="1" applyBorder="1"/>
    <xf numFmtId="0" fontId="0" fillId="0" borderId="11" xfId="0" applyFont="1" applyFill="1" applyBorder="1"/>
    <xf numFmtId="2" fontId="0" fillId="0" borderId="17" xfId="0" applyNumberFormat="1" applyBorder="1"/>
    <xf numFmtId="2" fontId="0" fillId="0" borderId="0" xfId="0" applyNumberFormat="1"/>
    <xf numFmtId="0" fontId="0" fillId="0" borderId="0" xfId="0" pivotButton="1"/>
    <xf numFmtId="0" fontId="28" fillId="27" borderId="21" xfId="0" applyFont="1" applyFill="1" applyBorder="1"/>
    <xf numFmtId="0" fontId="0" fillId="0" borderId="0" xfId="0" applyAlignment="1">
      <alignment horizontal="left"/>
    </xf>
    <xf numFmtId="0" fontId="0" fillId="0" borderId="0" xfId="0" applyNumberFormat="1"/>
    <xf numFmtId="0" fontId="34" fillId="0" borderId="0" xfId="0" applyFont="1" applyAlignment="1">
      <alignment vertical="center"/>
    </xf>
    <xf numFmtId="0" fontId="39" fillId="0" borderId="0" xfId="0" applyFont="1"/>
    <xf numFmtId="49" fontId="28" fillId="27" borderId="21" xfId="0" applyNumberFormat="1" applyFont="1" applyFill="1" applyBorder="1"/>
    <xf numFmtId="165" fontId="0" fillId="0" borderId="0" xfId="0" applyNumberFormat="1"/>
    <xf numFmtId="1" fontId="0" fillId="0" borderId="0" xfId="0" applyNumberFormat="1"/>
    <xf numFmtId="0" fontId="35" fillId="0" borderId="22" xfId="0" applyFont="1" applyBorder="1" applyAlignment="1">
      <alignment vertical="center"/>
    </xf>
    <xf numFmtId="0" fontId="35" fillId="0" borderId="23" xfId="0" applyFont="1" applyBorder="1" applyAlignment="1">
      <alignment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 applyProtection="1">
      <protection hidden="1"/>
    </xf>
    <xf numFmtId="0" fontId="19" fillId="0" borderId="0" xfId="0" applyFont="1"/>
    <xf numFmtId="2" fontId="0" fillId="28" borderId="0" xfId="0" applyNumberFormat="1" applyFill="1"/>
    <xf numFmtId="0" fontId="0" fillId="28" borderId="0" xfId="0" applyFill="1"/>
    <xf numFmtId="2" fontId="0" fillId="28" borderId="0" xfId="0" applyNumberFormat="1" applyFill="1" applyProtection="1">
      <protection hidden="1"/>
    </xf>
    <xf numFmtId="2" fontId="0" fillId="0" borderId="11" xfId="0" applyNumberFormat="1" applyBorder="1"/>
    <xf numFmtId="0" fontId="24" fillId="0" borderId="14" xfId="0" applyFont="1" applyFill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24" fillId="0" borderId="14" xfId="0" applyFont="1" applyFill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19" fillId="0" borderId="14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87">
    <cellStyle name="20% - Accent1 2" xfId="1"/>
    <cellStyle name="20% - Accent1 3" xfId="2"/>
    <cellStyle name="20% - Accent2 2" xfId="3"/>
    <cellStyle name="20% - Accent2 3" xfId="4"/>
    <cellStyle name="20% - Accent3 2" xfId="5"/>
    <cellStyle name="20% - Accent3 3" xfId="6"/>
    <cellStyle name="20% - Accent4 2" xfId="7"/>
    <cellStyle name="20% - Accent4 3" xfId="8"/>
    <cellStyle name="20% - Accent5 2" xfId="9"/>
    <cellStyle name="20% - Accent5 3" xfId="10"/>
    <cellStyle name="20% - Accent6 2" xfId="11"/>
    <cellStyle name="20% - Accent6 3" xfId="12"/>
    <cellStyle name="40% - Accent1 2" xfId="13"/>
    <cellStyle name="40% - Accent1 3" xfId="14"/>
    <cellStyle name="40% - Accent2 2" xfId="15"/>
    <cellStyle name="40% - Accent2 3" xfId="16"/>
    <cellStyle name="40% - Accent3 2" xfId="17"/>
    <cellStyle name="40% - Accent3 3" xfId="18"/>
    <cellStyle name="40% - Accent4 2" xfId="19"/>
    <cellStyle name="40% - Accent4 3" xfId="20"/>
    <cellStyle name="40% - Accent5 2" xfId="21"/>
    <cellStyle name="40% - Accent5 3" xfId="22"/>
    <cellStyle name="40% - Accent6 2" xfId="23"/>
    <cellStyle name="40% - Accent6 3" xfId="24"/>
    <cellStyle name="60% - Accent1 2" xfId="25"/>
    <cellStyle name="60% - Accent1 3" xfId="26"/>
    <cellStyle name="60% - Accent2 2" xfId="27"/>
    <cellStyle name="60% - Accent2 3" xfId="28"/>
    <cellStyle name="60% - Accent3 2" xfId="29"/>
    <cellStyle name="60% - Accent3 3" xfId="30"/>
    <cellStyle name="60% - Accent4 2" xfId="31"/>
    <cellStyle name="60% - Accent4 3" xfId="32"/>
    <cellStyle name="60% - Accent5 2" xfId="33"/>
    <cellStyle name="60% - Accent5 3" xfId="34"/>
    <cellStyle name="60% - Accent6 2" xfId="35"/>
    <cellStyle name="60% - Accent6 3" xfId="36"/>
    <cellStyle name="Accent1 2" xfId="37"/>
    <cellStyle name="Accent1 3" xfId="38"/>
    <cellStyle name="Accent2 2" xfId="39"/>
    <cellStyle name="Accent2 3" xfId="40"/>
    <cellStyle name="Accent3 2" xfId="41"/>
    <cellStyle name="Accent3 3" xfId="42"/>
    <cellStyle name="Accent4 2" xfId="43"/>
    <cellStyle name="Accent4 3" xfId="44"/>
    <cellStyle name="Accent5 2" xfId="45"/>
    <cellStyle name="Accent5 3" xfId="46"/>
    <cellStyle name="Accent6 2" xfId="47"/>
    <cellStyle name="Accent6 3" xfId="48"/>
    <cellStyle name="Bad 2" xfId="49"/>
    <cellStyle name="Bad 3" xfId="50"/>
    <cellStyle name="Calculation 2" xfId="51"/>
    <cellStyle name="Calculation 3" xfId="52"/>
    <cellStyle name="Check Cell 2" xfId="53"/>
    <cellStyle name="Check Cell 3" xfId="54"/>
    <cellStyle name="Explanatory Text 2" xfId="55"/>
    <cellStyle name="Explanatory Text 3" xfId="56"/>
    <cellStyle name="Good 2" xfId="57"/>
    <cellStyle name="Good 3" xfId="58"/>
    <cellStyle name="Heading 1 2" xfId="59"/>
    <cellStyle name="Heading 1 3" xfId="60"/>
    <cellStyle name="Heading 2 2" xfId="61"/>
    <cellStyle name="Heading 2 3" xfId="62"/>
    <cellStyle name="Heading 3 2" xfId="63"/>
    <cellStyle name="Heading 3 3" xfId="64"/>
    <cellStyle name="Heading 4 2" xfId="65"/>
    <cellStyle name="Heading 4 3" xfId="66"/>
    <cellStyle name="Input 2" xfId="67"/>
    <cellStyle name="Input 3" xfId="68"/>
    <cellStyle name="Linked Cell 2" xfId="69"/>
    <cellStyle name="Linked Cell 3" xfId="70"/>
    <cellStyle name="Neutral 2" xfId="71"/>
    <cellStyle name="Neutral 3" xfId="72"/>
    <cellStyle name="Normal" xfId="0" builtinId="0"/>
    <cellStyle name="Normal 2" xfId="73"/>
    <cellStyle name="Normal 2 2" xfId="74"/>
    <cellStyle name="Normal 3" xfId="75"/>
    <cellStyle name="Note 2" xfId="76"/>
    <cellStyle name="Note 3" xfId="77"/>
    <cellStyle name="Output 2" xfId="78"/>
    <cellStyle name="Output 3" xfId="79"/>
    <cellStyle name="Style 1" xfId="80"/>
    <cellStyle name="Title 2" xfId="81"/>
    <cellStyle name="Title 3" xfId="82"/>
    <cellStyle name="Total 2" xfId="83"/>
    <cellStyle name="Total 3" xfId="84"/>
    <cellStyle name="Warning Text 2" xfId="85"/>
    <cellStyle name="Warning Text 3" xfId="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pivotCacheDefinition" Target="pivotCache/pivotCacheDefinition1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9866141732283"/>
          <c:y val="0.0514005540974045"/>
          <c:w val="0.799771414936769"/>
          <c:h val="0.6382515671266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analys!$L$36</c:f>
              <c:strCache>
                <c:ptCount val="1"/>
                <c:pt idx="0">
                  <c:v>+ inoc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analys!$L$55:$L$60</c:f>
                <c:numCache>
                  <c:formatCode>General</c:formatCode>
                  <c:ptCount val="6"/>
                  <c:pt idx="0">
                    <c:v>256.8073037999245</c:v>
                  </c:pt>
                  <c:pt idx="1">
                    <c:v>221.20601229785</c:v>
                  </c:pt>
                  <c:pt idx="2">
                    <c:v>21.03198037423201</c:v>
                  </c:pt>
                  <c:pt idx="3">
                    <c:v>53.88034097915709</c:v>
                  </c:pt>
                  <c:pt idx="4">
                    <c:v>18.69859090307634</c:v>
                  </c:pt>
                  <c:pt idx="5">
                    <c:v>315.7037247243616</c:v>
                  </c:pt>
                </c:numCache>
              </c:numRef>
            </c:plus>
            <c:minus>
              <c:numRef>
                <c:f>analys!$L$55:$L$60</c:f>
                <c:numCache>
                  <c:formatCode>General</c:formatCode>
                  <c:ptCount val="6"/>
                  <c:pt idx="0">
                    <c:v>256.8073037999245</c:v>
                  </c:pt>
                  <c:pt idx="1">
                    <c:v>221.20601229785</c:v>
                  </c:pt>
                  <c:pt idx="2">
                    <c:v>21.03198037423201</c:v>
                  </c:pt>
                  <c:pt idx="3">
                    <c:v>53.88034097915709</c:v>
                  </c:pt>
                  <c:pt idx="4">
                    <c:v>18.69859090307634</c:v>
                  </c:pt>
                  <c:pt idx="5">
                    <c:v>315.7037247243616</c:v>
                  </c:pt>
                </c:numCache>
              </c:numRef>
            </c:minus>
          </c:errBars>
          <c:cat>
            <c:strRef>
              <c:f>analys!$K$37:$K$42</c:f>
              <c:strCache>
                <c:ptCount val="6"/>
                <c:pt idx="0">
                  <c:v>Comp L </c:v>
                </c:pt>
                <c:pt idx="1">
                  <c:v>Comp L + dolomite</c:v>
                </c:pt>
                <c:pt idx="2">
                  <c:v>Dolomite</c:v>
                </c:pt>
                <c:pt idx="3">
                  <c:v>none</c:v>
                </c:pt>
                <c:pt idx="4">
                  <c:v>SSP</c:v>
                </c:pt>
                <c:pt idx="5">
                  <c:v>SSP + dolomite</c:v>
                </c:pt>
              </c:strCache>
            </c:strRef>
          </c:cat>
          <c:val>
            <c:numRef>
              <c:f>analys!$L$37:$L$42</c:f>
              <c:numCache>
                <c:formatCode>General</c:formatCode>
                <c:ptCount val="6"/>
                <c:pt idx="0">
                  <c:v>580.1464126984127</c:v>
                </c:pt>
                <c:pt idx="1">
                  <c:v>388.079619047619</c:v>
                </c:pt>
                <c:pt idx="2">
                  <c:v>169.3370793650793</c:v>
                </c:pt>
                <c:pt idx="3">
                  <c:v>178.6700952380952</c:v>
                </c:pt>
                <c:pt idx="4">
                  <c:v>540.6603174603175</c:v>
                </c:pt>
                <c:pt idx="5">
                  <c:v>606.2012698412699</c:v>
                </c:pt>
              </c:numCache>
            </c:numRef>
          </c:val>
        </c:ser>
        <c:ser>
          <c:idx val="1"/>
          <c:order val="1"/>
          <c:tx>
            <c:strRef>
              <c:f>analys!$M$36</c:f>
              <c:strCache>
                <c:ptCount val="1"/>
                <c:pt idx="0">
                  <c:v>- inoc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analys!$M$55:$M$60</c:f>
                <c:numCache>
                  <c:formatCode>General</c:formatCode>
                  <c:ptCount val="6"/>
                  <c:pt idx="0">
                    <c:v>2.651506414961425</c:v>
                  </c:pt>
                  <c:pt idx="1">
                    <c:v>38.30719702235795</c:v>
                  </c:pt>
                  <c:pt idx="2">
                    <c:v>14.18646298139177</c:v>
                  </c:pt>
                  <c:pt idx="3">
                    <c:v>13.83821139938938</c:v>
                  </c:pt>
                  <c:pt idx="4">
                    <c:v>31.25385869809868</c:v>
                  </c:pt>
                  <c:pt idx="5">
                    <c:v>6.984992731334117</c:v>
                  </c:pt>
                </c:numCache>
              </c:numRef>
            </c:plus>
            <c:minus>
              <c:numRef>
                <c:f>analys!$M$55:$M$60</c:f>
                <c:numCache>
                  <c:formatCode>General</c:formatCode>
                  <c:ptCount val="6"/>
                  <c:pt idx="0">
                    <c:v>2.651506414961425</c:v>
                  </c:pt>
                  <c:pt idx="1">
                    <c:v>38.30719702235795</c:v>
                  </c:pt>
                  <c:pt idx="2">
                    <c:v>14.18646298139177</c:v>
                  </c:pt>
                  <c:pt idx="3">
                    <c:v>13.83821139938938</c:v>
                  </c:pt>
                  <c:pt idx="4">
                    <c:v>31.25385869809868</c:v>
                  </c:pt>
                  <c:pt idx="5">
                    <c:v>6.984992731334117</c:v>
                  </c:pt>
                </c:numCache>
              </c:numRef>
            </c:minus>
          </c:errBars>
          <c:cat>
            <c:strRef>
              <c:f>analys!$K$37:$K$42</c:f>
              <c:strCache>
                <c:ptCount val="6"/>
                <c:pt idx="0">
                  <c:v>Comp L </c:v>
                </c:pt>
                <c:pt idx="1">
                  <c:v>Comp L + dolomite</c:v>
                </c:pt>
                <c:pt idx="2">
                  <c:v>Dolomite</c:v>
                </c:pt>
                <c:pt idx="3">
                  <c:v>none</c:v>
                </c:pt>
                <c:pt idx="4">
                  <c:v>SSP</c:v>
                </c:pt>
                <c:pt idx="5">
                  <c:v>SSP + dolomite</c:v>
                </c:pt>
              </c:strCache>
            </c:strRef>
          </c:cat>
          <c:val>
            <c:numRef>
              <c:f>analys!$M$37:$M$42</c:f>
              <c:numCache>
                <c:formatCode>General</c:formatCode>
                <c:ptCount val="6"/>
                <c:pt idx="0">
                  <c:v>24.82539682539682</c:v>
                </c:pt>
                <c:pt idx="1">
                  <c:v>87.4297142857143</c:v>
                </c:pt>
                <c:pt idx="2">
                  <c:v>89.2063492063492</c:v>
                </c:pt>
                <c:pt idx="3">
                  <c:v>33.84126984126984</c:v>
                </c:pt>
                <c:pt idx="4">
                  <c:v>73.10203144476453</c:v>
                </c:pt>
                <c:pt idx="5">
                  <c:v>71.1111111111111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0807208"/>
        <c:axId val="2132884504"/>
      </c:barChart>
      <c:catAx>
        <c:axId val="210080720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2700000"/>
          <a:lstStyle/>
          <a:p>
            <a:pPr>
              <a:defRPr/>
            </a:pPr>
            <a:endParaRPr lang="en-US"/>
          </a:p>
        </c:txPr>
        <c:crossAx val="2132884504"/>
        <c:crosses val="autoZero"/>
        <c:auto val="1"/>
        <c:lblAlgn val="ctr"/>
        <c:lblOffset val="100"/>
        <c:noMultiLvlLbl val="0"/>
      </c:catAx>
      <c:valAx>
        <c:axId val="2132884504"/>
        <c:scaling>
          <c:orientation val="minMax"/>
          <c:max val="1000.0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Soybean grain yield (kg/ha)</a:t>
                </a:r>
              </a:p>
            </c:rich>
          </c:tx>
          <c:layout>
            <c:manualLayout>
              <c:xMode val="edge"/>
              <c:yMode val="edge"/>
              <c:x val="0.0175604709162392"/>
              <c:y val="0.13531891348369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00807208"/>
        <c:crosses val="autoZero"/>
        <c:crossBetween val="between"/>
        <c:majorUnit val="200.0"/>
      </c:valAx>
    </c:plotArea>
    <c:legend>
      <c:legendPos val="r"/>
      <c:layout>
        <c:manualLayout>
          <c:xMode val="edge"/>
          <c:yMode val="edge"/>
          <c:x val="0.693127415891196"/>
          <c:y val="0.0320235491396909"/>
          <c:w val="0.118836815544195"/>
          <c:h val="0.15200918797858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86773282218"/>
          <c:y val="0.0542362933799942"/>
          <c:w val="0.803662764111526"/>
          <c:h val="0.6087499184491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analys!$Q$36</c:f>
              <c:strCache>
                <c:ptCount val="1"/>
                <c:pt idx="0">
                  <c:v>+ inoc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analys!$Q$55:$Q$60</c:f>
                <c:numCache>
                  <c:formatCode>General</c:formatCode>
                  <c:ptCount val="6"/>
                  <c:pt idx="0">
                    <c:v>72.05154601964909</c:v>
                  </c:pt>
                  <c:pt idx="1">
                    <c:v>123.3647334289034</c:v>
                  </c:pt>
                  <c:pt idx="2">
                    <c:v>20.90737217589978</c:v>
                  </c:pt>
                  <c:pt idx="3">
                    <c:v>36.33289628695515</c:v>
                  </c:pt>
                  <c:pt idx="4">
                    <c:v>14.61184196835726</c:v>
                  </c:pt>
                  <c:pt idx="5">
                    <c:v>108.2958660092846</c:v>
                  </c:pt>
                </c:numCache>
              </c:numRef>
            </c:plus>
            <c:minus>
              <c:numRef>
                <c:f>analys!$Q$55:$Q$60</c:f>
                <c:numCache>
                  <c:formatCode>General</c:formatCode>
                  <c:ptCount val="6"/>
                  <c:pt idx="0">
                    <c:v>72.05154601964909</c:v>
                  </c:pt>
                  <c:pt idx="1">
                    <c:v>123.3647334289034</c:v>
                  </c:pt>
                  <c:pt idx="2">
                    <c:v>20.90737217589978</c:v>
                  </c:pt>
                  <c:pt idx="3">
                    <c:v>36.33289628695515</c:v>
                  </c:pt>
                  <c:pt idx="4">
                    <c:v>14.61184196835726</c:v>
                  </c:pt>
                  <c:pt idx="5">
                    <c:v>108.2958660092846</c:v>
                  </c:pt>
                </c:numCache>
              </c:numRef>
            </c:minus>
          </c:errBars>
          <c:cat>
            <c:strRef>
              <c:f>analys!$P$37:$P$42</c:f>
              <c:strCache>
                <c:ptCount val="6"/>
                <c:pt idx="0">
                  <c:v>Comp L </c:v>
                </c:pt>
                <c:pt idx="1">
                  <c:v>Comp L + dolomite</c:v>
                </c:pt>
                <c:pt idx="2">
                  <c:v>Dolomite</c:v>
                </c:pt>
                <c:pt idx="3">
                  <c:v>none</c:v>
                </c:pt>
                <c:pt idx="4">
                  <c:v>SSP</c:v>
                </c:pt>
                <c:pt idx="5">
                  <c:v>SSP + dolomite</c:v>
                </c:pt>
              </c:strCache>
            </c:strRef>
          </c:cat>
          <c:val>
            <c:numRef>
              <c:f>analys!$Q$37:$Q$42</c:f>
              <c:numCache>
                <c:formatCode>General</c:formatCode>
                <c:ptCount val="6"/>
                <c:pt idx="0">
                  <c:v>1095.083428571429</c:v>
                </c:pt>
                <c:pt idx="1">
                  <c:v>847.1769523809524</c:v>
                </c:pt>
                <c:pt idx="2">
                  <c:v>418.4325714285715</c:v>
                </c:pt>
                <c:pt idx="3">
                  <c:v>347.6948571428571</c:v>
                </c:pt>
                <c:pt idx="4">
                  <c:v>979.574857142857</c:v>
                </c:pt>
                <c:pt idx="5">
                  <c:v>878.2761904761904</c:v>
                </c:pt>
              </c:numCache>
            </c:numRef>
          </c:val>
        </c:ser>
        <c:ser>
          <c:idx val="1"/>
          <c:order val="1"/>
          <c:tx>
            <c:strRef>
              <c:f>analys!$R$36</c:f>
              <c:strCache>
                <c:ptCount val="1"/>
                <c:pt idx="0">
                  <c:v>- inoc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analys!$R$55:$R$60</c:f>
                <c:numCache>
                  <c:formatCode>General</c:formatCode>
                  <c:ptCount val="6"/>
                  <c:pt idx="0">
                    <c:v>2.529344036449772</c:v>
                  </c:pt>
                  <c:pt idx="1">
                    <c:v>54.54489840809316</c:v>
                  </c:pt>
                  <c:pt idx="2">
                    <c:v>22.03009920198</c:v>
                  </c:pt>
                  <c:pt idx="3">
                    <c:v>13.33514726890167</c:v>
                  </c:pt>
                  <c:pt idx="4">
                    <c:v>41.68020580720022</c:v>
                  </c:pt>
                  <c:pt idx="5">
                    <c:v>2.000755715122757</c:v>
                  </c:pt>
                </c:numCache>
              </c:numRef>
            </c:plus>
            <c:minus>
              <c:numRef>
                <c:f>analys!$R$55:$R$60</c:f>
                <c:numCache>
                  <c:formatCode>General</c:formatCode>
                  <c:ptCount val="6"/>
                  <c:pt idx="0">
                    <c:v>2.529344036449772</c:v>
                  </c:pt>
                  <c:pt idx="1">
                    <c:v>54.54489840809316</c:v>
                  </c:pt>
                  <c:pt idx="2">
                    <c:v>22.03009920198</c:v>
                  </c:pt>
                  <c:pt idx="3">
                    <c:v>13.33514726890167</c:v>
                  </c:pt>
                  <c:pt idx="4">
                    <c:v>41.68020580720022</c:v>
                  </c:pt>
                  <c:pt idx="5">
                    <c:v>2.000755715122757</c:v>
                  </c:pt>
                </c:numCache>
              </c:numRef>
            </c:minus>
          </c:errBars>
          <c:cat>
            <c:strRef>
              <c:f>analys!$P$37:$P$42</c:f>
              <c:strCache>
                <c:ptCount val="6"/>
                <c:pt idx="0">
                  <c:v>Comp L </c:v>
                </c:pt>
                <c:pt idx="1">
                  <c:v>Comp L + dolomite</c:v>
                </c:pt>
                <c:pt idx="2">
                  <c:v>Dolomite</c:v>
                </c:pt>
                <c:pt idx="3">
                  <c:v>none</c:v>
                </c:pt>
                <c:pt idx="4">
                  <c:v>SSP</c:v>
                </c:pt>
                <c:pt idx="5">
                  <c:v>SSP + dolomite</c:v>
                </c:pt>
              </c:strCache>
            </c:strRef>
          </c:cat>
          <c:val>
            <c:numRef>
              <c:f>analys!$R$37:$R$42</c:f>
              <c:numCache>
                <c:formatCode>General</c:formatCode>
                <c:ptCount val="6"/>
                <c:pt idx="0">
                  <c:v>151.4285714285714</c:v>
                </c:pt>
                <c:pt idx="1">
                  <c:v>351.1462857142857</c:v>
                </c:pt>
                <c:pt idx="2">
                  <c:v>372.3809523809524</c:v>
                </c:pt>
                <c:pt idx="3">
                  <c:v>152.5714285714286</c:v>
                </c:pt>
                <c:pt idx="4">
                  <c:v>304.6639066824832</c:v>
                </c:pt>
                <c:pt idx="5">
                  <c:v>344.5714285714286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5172408"/>
        <c:axId val="2100955704"/>
      </c:barChart>
      <c:catAx>
        <c:axId val="213517240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2700000"/>
          <a:lstStyle/>
          <a:p>
            <a:pPr>
              <a:defRPr/>
            </a:pPr>
            <a:endParaRPr lang="en-US"/>
          </a:p>
        </c:txPr>
        <c:crossAx val="2100955704"/>
        <c:crosses val="autoZero"/>
        <c:auto val="1"/>
        <c:lblAlgn val="ctr"/>
        <c:lblOffset val="100"/>
        <c:noMultiLvlLbl val="0"/>
      </c:catAx>
      <c:valAx>
        <c:axId val="2100955704"/>
        <c:scaling>
          <c:orientation val="minMax"/>
          <c:max val="1250.0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Soybean stover yield (kg/ha)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5172408"/>
        <c:crosses val="autoZero"/>
        <c:crossBetween val="between"/>
        <c:majorUnit val="200.0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520511904985623"/>
          <c:y val="0.0125200495771362"/>
          <c:w val="0.126495188101487"/>
          <c:h val="0.15521903457693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142874</xdr:colOff>
      <xdr:row>60</xdr:row>
      <xdr:rowOff>109536</xdr:rowOff>
    </xdr:from>
    <xdr:to>
      <xdr:col>13</xdr:col>
      <xdr:colOff>666749</xdr:colOff>
      <xdr:row>77</xdr:row>
      <xdr:rowOff>95249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314325</xdr:colOff>
      <xdr:row>60</xdr:row>
      <xdr:rowOff>76200</xdr:rowOff>
    </xdr:from>
    <xdr:to>
      <xdr:col>18</xdr:col>
      <xdr:colOff>600075</xdr:colOff>
      <xdr:row>77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ranke, Linus" refreshedDate="40800.412463310182" createdVersion="4" refreshedVersion="4" minRefreshableVersion="3" recordCount="36">
  <cacheSource type="worksheet">
    <worksheetSource ref="A1:F37" sheet="analys"/>
  </cacheSource>
  <cacheFields count="6">
    <cacheField name="Inoculant" numFmtId="0">
      <sharedItems count="2">
        <s v="not innoculated"/>
        <s v="innoculated"/>
      </sharedItems>
    </cacheField>
    <cacheField name="fertiliser" numFmtId="0">
      <sharedItems count="7">
        <s v="Comp L + dolom"/>
        <s v="none"/>
        <s v="SSP"/>
        <s v="Comp L "/>
        <s v="SSP + dolomite"/>
        <s v="Dolomite"/>
        <s v="Comp L" u="1"/>
      </sharedItems>
    </cacheField>
    <cacheField name="grain" numFmtId="2">
      <sharedItems containsSemiMixedTypes="0" containsString="0" containsNumber="1" minValue="15.047619047619051" maxValue="1200.8118095238096"/>
    </cacheField>
    <cacheField name="Haulm" numFmtId="2">
      <sharedItems containsSemiMixedTypes="0" containsString="0" containsNumber="1" minValue="0" maxValue="224.76190476190476"/>
    </cacheField>
    <cacheField name="Husk" numFmtId="2">
      <sharedItems containsSemiMixedTypes="0" containsString="0" containsNumber="1" minValue="10.666666666666666" maxValue="395.66285714285715"/>
    </cacheField>
    <cacheField name="Total stover" numFmtId="2">
      <sharedItems containsSemiMixedTypes="0" containsString="0" containsNumber="1" minValue="18.285714285714285" maxValue="528.5436190476191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n v="162.09866666666667"/>
    <n v="121.9047619047619"/>
    <n v="97.051047619047608"/>
    <n v="218.95580952380951"/>
  </r>
  <r>
    <x v="0"/>
    <x v="1"/>
    <n v="61.333333333333343"/>
    <n v="38.095238095238088"/>
    <n v="39.428571428571431"/>
    <n v="77.523809523809518"/>
  </r>
  <r>
    <x v="0"/>
    <x v="2"/>
    <n v="82.062475286674569"/>
    <n v="76.190476190476176"/>
    <n v="63.617240015816527"/>
    <n v="139.8077162062927"/>
  </r>
  <r>
    <x v="0"/>
    <x v="3"/>
    <n v="20"/>
    <n v="34.285714285714285"/>
    <n v="11.80952380952381"/>
    <n v="46.095238095238095"/>
  </r>
  <r>
    <x v="0"/>
    <x v="4"/>
    <n v="57.142857142857146"/>
    <n v="72.38095238095238"/>
    <n v="46.476190476190482"/>
    <n v="118.85714285714286"/>
  </r>
  <r>
    <x v="0"/>
    <x v="5"/>
    <n v="106.85714285714286"/>
    <n v="76.19047619047619"/>
    <n v="67.047619047619051"/>
    <n v="143.23809523809524"/>
  </r>
  <r>
    <x v="1"/>
    <x v="0"/>
    <n v="179.49485714285714"/>
    <n v="102.85714285714283"/>
    <n v="71.078857142857146"/>
    <n v="173.93599999999998"/>
  </r>
  <r>
    <x v="1"/>
    <x v="1"/>
    <n v="114.47619047619048"/>
    <n v="72.38095238095238"/>
    <n v="55.047619047619051"/>
    <n v="127.42857142857143"/>
  </r>
  <r>
    <x v="1"/>
    <x v="5"/>
    <n v="177.48742857142855"/>
    <n v="72.380952380952394"/>
    <n v="76.708761904761914"/>
    <n v="149.08971428571431"/>
  </r>
  <r>
    <x v="1"/>
    <x v="4"/>
    <n v="492.83961904761901"/>
    <n v="106.66666666666667"/>
    <n v="207.42933333333335"/>
    <n v="314.096"/>
  </r>
  <r>
    <x v="1"/>
    <x v="2"/>
    <n v="578.01600000000008"/>
    <n v="95.238095238095241"/>
    <n v="245.37599999999995"/>
    <n v="340.61409523809516"/>
  </r>
  <r>
    <x v="1"/>
    <x v="3"/>
    <n v="290.98285714285714"/>
    <n v="106.66666666666664"/>
    <n v="139.10400000000001"/>
    <n v="245.77066666666667"/>
  </r>
  <r>
    <x v="0"/>
    <x v="1"/>
    <n v="22.857142857142858"/>
    <n v="22.857142857142858"/>
    <n v="14.285714285714283"/>
    <n v="37.142857142857139"/>
  </r>
  <r>
    <x v="0"/>
    <x v="5"/>
    <n v="61.142857142857132"/>
    <n v="41.904761904761905"/>
    <n v="38.285714285714285"/>
    <n v="80.19047619047619"/>
  </r>
  <r>
    <x v="0"/>
    <x v="0"/>
    <n v="64.952380952380963"/>
    <n v="60.952380952380949"/>
    <n v="38.857142857142861"/>
    <n v="99.80952380952381"/>
  </r>
  <r>
    <x v="0"/>
    <x v="3"/>
    <n v="25.333333333333332"/>
    <n v="38.095238095238095"/>
    <n v="16.761904761904763"/>
    <n v="54.857142857142861"/>
  </r>
  <r>
    <x v="0"/>
    <x v="4"/>
    <n v="77.904761904761898"/>
    <n v="68.571428571428569"/>
    <n v="44.190476190476197"/>
    <n v="112.76190476190476"/>
  </r>
  <r>
    <x v="0"/>
    <x v="2"/>
    <n v="122.196"/>
    <n v="76.19047619047619"/>
    <n v="70.38"/>
    <n v="146.5704761904762"/>
  </r>
  <r>
    <x v="1"/>
    <x v="2"/>
    <n v="520.45714285714291"/>
    <n v="121.9047619047619"/>
    <n v="219.74857142857144"/>
    <n v="341.65333333333331"/>
  </r>
  <r>
    <x v="1"/>
    <x v="3"/>
    <n v="357.11657142857149"/>
    <n v="125.71428571428571"/>
    <n v="228.88800000000001"/>
    <n v="354.6022857142857"/>
  </r>
  <r>
    <x v="1"/>
    <x v="0"/>
    <n v="154.488"/>
    <n v="64.761904761904759"/>
    <n v="79.935428571428574"/>
    <n v="144.69733333333335"/>
  </r>
  <r>
    <x v="1"/>
    <x v="5"/>
    <n v="129.52380952380952"/>
    <n v="45.714285714285722"/>
    <n v="53.714285714285715"/>
    <n v="99.428571428571445"/>
  </r>
  <r>
    <x v="1"/>
    <x v="1"/>
    <n v="135.8095238095238"/>
    <n v="0"/>
    <n v="48"/>
    <n v="48"/>
  </r>
  <r>
    <x v="1"/>
    <x v="4"/>
    <n v="124.95238095238093"/>
    <n v="45.714285714285722"/>
    <n v="49.714285714285715"/>
    <n v="95.428571428571445"/>
  </r>
  <r>
    <x v="1"/>
    <x v="5"/>
    <n v="201"/>
    <n v="91.428571428571431"/>
    <n v="78.485714285714295"/>
    <n v="169.91428571428571"/>
  </r>
  <r>
    <x v="1"/>
    <x v="2"/>
    <n v="523.50780952380956"/>
    <n v="118.0952380952381"/>
    <n v="179.21219047619047"/>
    <n v="297.30742857142855"/>
  </r>
  <r>
    <x v="1"/>
    <x v="0"/>
    <n v="830.25599999999986"/>
    <n v="224.76190476190476"/>
    <n v="303.78171428571432"/>
    <n v="528.54361904761913"/>
  </r>
  <r>
    <x v="1"/>
    <x v="1"/>
    <n v="285.72457142857144"/>
    <n v="64.761904761904759"/>
    <n v="107.50438095238096"/>
    <n v="172.26628571428571"/>
  </r>
  <r>
    <x v="1"/>
    <x v="4"/>
    <n v="1200.8118095238096"/>
    <n v="114.28571428571426"/>
    <n v="354.46590476190471"/>
    <n v="468.75161904761899"/>
  </r>
  <r>
    <x v="1"/>
    <x v="3"/>
    <n v="1092.3398095238097"/>
    <n v="99.047619047619051"/>
    <n v="395.66285714285715"/>
    <n v="494.71047619047619"/>
  </r>
  <r>
    <x v="0"/>
    <x v="2"/>
    <n v="15.047619047619051"/>
    <n v="7.6190476190476186"/>
    <n v="10.666666666666666"/>
    <n v="18.285714285714285"/>
  </r>
  <r>
    <x v="0"/>
    <x v="1"/>
    <n v="17.333333333333332"/>
    <n v="26.666666666666668"/>
    <n v="11.238095238095237"/>
    <n v="37.904761904761905"/>
  </r>
  <r>
    <x v="0"/>
    <x v="0"/>
    <n v="35.238095238095241"/>
    <n v="11.428571428571429"/>
    <n v="20.952380952380956"/>
    <n v="32.380952380952387"/>
  </r>
  <r>
    <x v="0"/>
    <x v="3"/>
    <n v="29.142857142857142"/>
    <n v="34.285714285714292"/>
    <n v="16.19047619047619"/>
    <n v="50.476190476190482"/>
  </r>
  <r>
    <x v="0"/>
    <x v="4"/>
    <n v="78.285714285714292"/>
    <n v="57.142857142857146"/>
    <n v="55.809523809523817"/>
    <n v="112.95238095238096"/>
  </r>
  <r>
    <x v="0"/>
    <x v="5"/>
    <n v="99.61904761904762"/>
    <n v="72.38095238095238"/>
    <n v="76.571428571428569"/>
    <n v="148.9523809523809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6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P13:S21" firstHeaderRow="1" firstDataRow="2" firstDataCol="1"/>
  <pivotFields count="6">
    <pivotField axis="axisCol" showAll="0">
      <items count="3">
        <item x="1"/>
        <item x="0"/>
        <item t="default"/>
      </items>
    </pivotField>
    <pivotField axis="axisRow" showAll="0">
      <items count="8">
        <item m="1" x="6"/>
        <item x="3"/>
        <item x="0"/>
        <item x="5"/>
        <item x="1"/>
        <item x="2"/>
        <item x="4"/>
        <item t="default"/>
      </items>
    </pivotField>
    <pivotField numFmtId="2" showAll="0"/>
    <pivotField numFmtId="2" showAll="0"/>
    <pivotField numFmtId="2" showAll="0"/>
    <pivotField dataField="1" numFmtId="2" showAll="0"/>
  </pivotFields>
  <rowFields count="1">
    <field x="1"/>
  </rowFields>
  <rowItems count="7"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Count of Total stover" fld="5" subtotal="count" baseField="1" baseItem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7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P24:S32" firstHeaderRow="1" firstDataRow="2" firstDataCol="1"/>
  <pivotFields count="6">
    <pivotField axis="axisCol" showAll="0">
      <items count="3">
        <item x="1"/>
        <item x="0"/>
        <item t="default"/>
      </items>
    </pivotField>
    <pivotField axis="axisRow" showAll="0">
      <items count="8">
        <item m="1" x="6"/>
        <item x="3"/>
        <item x="0"/>
        <item x="5"/>
        <item x="1"/>
        <item x="2"/>
        <item x="4"/>
        <item t="default"/>
      </items>
    </pivotField>
    <pivotField numFmtId="2" showAll="0"/>
    <pivotField numFmtId="2" showAll="0"/>
    <pivotField numFmtId="2" showAll="0"/>
    <pivotField dataField="1" numFmtId="2" showAll="0"/>
  </pivotFields>
  <rowFields count="1">
    <field x="1"/>
  </rowFields>
  <rowItems count="7"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StdDev of Total stover" fld="5" subtotal="stdDev" baseField="1" baseItem="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K2:N10" firstHeaderRow="1" firstDataRow="2" firstDataCol="1"/>
  <pivotFields count="6">
    <pivotField axis="axisCol" showAll="0">
      <items count="3">
        <item x="1"/>
        <item x="0"/>
        <item t="default"/>
      </items>
    </pivotField>
    <pivotField axis="axisRow" showAll="0">
      <items count="8">
        <item m="1" x="6"/>
        <item x="3"/>
        <item x="0"/>
        <item x="5"/>
        <item x="1"/>
        <item x="2"/>
        <item x="4"/>
        <item t="default"/>
      </items>
    </pivotField>
    <pivotField dataField="1" numFmtId="2" showAll="0"/>
    <pivotField numFmtId="2" showAll="0"/>
    <pivotField numFmtId="2" showAll="0"/>
    <pivotField numFmtId="2" showAll="0"/>
  </pivotFields>
  <rowFields count="1">
    <field x="1"/>
  </rowFields>
  <rowItems count="7"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Average of grain" fld="2" subtotal="average" baseField="1" baseItem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2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P2:S10" firstHeaderRow="1" firstDataRow="2" firstDataCol="1"/>
  <pivotFields count="6">
    <pivotField axis="axisCol" showAll="0">
      <items count="3">
        <item x="1"/>
        <item x="0"/>
        <item t="default"/>
      </items>
    </pivotField>
    <pivotField axis="axisRow" showAll="0">
      <items count="8">
        <item m="1" x="6"/>
        <item x="3"/>
        <item x="0"/>
        <item x="5"/>
        <item x="1"/>
        <item x="2"/>
        <item x="4"/>
        <item t="default"/>
      </items>
    </pivotField>
    <pivotField numFmtId="2" showAll="0"/>
    <pivotField numFmtId="2" showAll="0"/>
    <pivotField numFmtId="2" showAll="0"/>
    <pivotField dataField="1" numFmtId="2" showAll="0"/>
  </pivotFields>
  <rowFields count="1">
    <field x="1"/>
  </rowFields>
  <rowItems count="7"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Sum of Total stover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3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K13:N21" firstHeaderRow="1" firstDataRow="2" firstDataCol="1"/>
  <pivotFields count="6">
    <pivotField axis="axisCol" showAll="0">
      <items count="3">
        <item x="1"/>
        <item x="0"/>
        <item t="default"/>
      </items>
    </pivotField>
    <pivotField axis="axisRow" showAll="0">
      <items count="8">
        <item m="1" x="6"/>
        <item x="3"/>
        <item x="0"/>
        <item x="5"/>
        <item x="1"/>
        <item x="2"/>
        <item x="4"/>
        <item t="default"/>
      </items>
    </pivotField>
    <pivotField dataField="1" numFmtId="2" showAll="0"/>
    <pivotField numFmtId="2" showAll="0"/>
    <pivotField numFmtId="2" showAll="0"/>
    <pivotField numFmtId="2" showAll="0"/>
  </pivotFields>
  <rowFields count="1">
    <field x="1"/>
  </rowFields>
  <rowItems count="7"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Count of grain" fld="2" subtotal="count" baseField="1" baseItem="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4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K24:N32" firstHeaderRow="1" firstDataRow="2" firstDataCol="1"/>
  <pivotFields count="6">
    <pivotField axis="axisCol" showAll="0">
      <items count="3">
        <item x="1"/>
        <item x="0"/>
        <item t="default"/>
      </items>
    </pivotField>
    <pivotField axis="axisRow" showAll="0">
      <items count="8">
        <item m="1" x="6"/>
        <item x="3"/>
        <item x="0"/>
        <item x="5"/>
        <item x="1"/>
        <item x="2"/>
        <item x="4"/>
        <item t="default"/>
      </items>
    </pivotField>
    <pivotField dataField="1" numFmtId="2" showAll="0"/>
    <pivotField numFmtId="2" showAll="0"/>
    <pivotField numFmtId="2" showAll="0"/>
    <pivotField numFmtId="2" showAll="0"/>
  </pivotFields>
  <rowFields count="1">
    <field x="1"/>
  </rowFields>
  <rowItems count="7"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StdDev of grain" fld="2" subtotal="stdDev" baseField="1" baseItem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4" Type="http://schemas.openxmlformats.org/officeDocument/2006/relationships/pivotTable" Target="../pivotTables/pivotTable4.xml"/><Relationship Id="rId5" Type="http://schemas.openxmlformats.org/officeDocument/2006/relationships/pivotTable" Target="../pivotTables/pivotTable5.xml"/><Relationship Id="rId6" Type="http://schemas.openxmlformats.org/officeDocument/2006/relationships/pivotTable" Target="../pivotTables/pivotTable6.xml"/><Relationship Id="rId7" Type="http://schemas.openxmlformats.org/officeDocument/2006/relationships/drawing" Target="../drawings/drawing1.xml"/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General" enableFormatConditionsCalculation="0"/>
  <dimension ref="A1:AC23"/>
  <sheetViews>
    <sheetView workbookViewId="0">
      <selection activeCell="C8" sqref="B8:C8"/>
    </sheetView>
  </sheetViews>
  <sheetFormatPr baseColWidth="10" defaultColWidth="8.83203125" defaultRowHeight="14" x14ac:dyDescent="0"/>
  <cols>
    <col min="1" max="1" width="29.33203125" customWidth="1"/>
    <col min="2" max="2" width="17.83203125" customWidth="1"/>
    <col min="3" max="3" width="17.5" customWidth="1"/>
    <col min="4" max="4" width="16.83203125" customWidth="1"/>
    <col min="28" max="28" width="14.83203125" style="9" bestFit="1" customWidth="1"/>
  </cols>
  <sheetData>
    <row r="1" spans="1:29" s="1" customFormat="1" ht="18">
      <c r="A1" s="11" t="s">
        <v>47</v>
      </c>
      <c r="AB1" s="67" t="s">
        <v>113</v>
      </c>
      <c r="AC1" s="68" t="s">
        <v>212</v>
      </c>
    </row>
    <row r="2" spans="1:29" s="1" customFormat="1" ht="18">
      <c r="A2" s="11"/>
      <c r="AB2" s="68" t="s">
        <v>112</v>
      </c>
      <c r="AC2" s="68" t="s">
        <v>213</v>
      </c>
    </row>
    <row r="3" spans="1:29" s="1" customFormat="1">
      <c r="A3" s="4" t="s">
        <v>116</v>
      </c>
      <c r="B3" s="5" t="s">
        <v>227</v>
      </c>
      <c r="C3" s="2" t="s">
        <v>214</v>
      </c>
      <c r="D3" s="2"/>
      <c r="AB3" s="68" t="s">
        <v>86</v>
      </c>
      <c r="AC3" s="68" t="s">
        <v>77</v>
      </c>
    </row>
    <row r="4" spans="1:29">
      <c r="A4" s="4" t="s">
        <v>0</v>
      </c>
      <c r="B4" s="5" t="s">
        <v>228</v>
      </c>
      <c r="C4" s="7"/>
      <c r="D4" s="7"/>
      <c r="AB4" s="68" t="s">
        <v>85</v>
      </c>
      <c r="AC4" s="68" t="s">
        <v>106</v>
      </c>
    </row>
    <row r="5" spans="1:29" s="1" customFormat="1">
      <c r="A5" s="4" t="s">
        <v>4</v>
      </c>
      <c r="B5" s="13" t="s">
        <v>215</v>
      </c>
      <c r="C5" s="7"/>
      <c r="D5" s="7"/>
      <c r="AB5" s="68" t="s">
        <v>82</v>
      </c>
    </row>
    <row r="6" spans="1:29">
      <c r="A6" s="4" t="s">
        <v>118</v>
      </c>
      <c r="B6" s="5" t="s">
        <v>232</v>
      </c>
      <c r="C6" s="2"/>
      <c r="D6" s="2"/>
      <c r="AB6" s="68" t="s">
        <v>78</v>
      </c>
    </row>
    <row r="7" spans="1:29" ht="15" thickBot="1">
      <c r="A7" s="4"/>
      <c r="B7" s="4" t="s">
        <v>114</v>
      </c>
      <c r="C7" s="4" t="s">
        <v>115</v>
      </c>
      <c r="D7" s="4" t="s">
        <v>117</v>
      </c>
      <c r="AB7" s="68" t="s">
        <v>26</v>
      </c>
    </row>
    <row r="8" spans="1:29" ht="15" thickBot="1">
      <c r="A8" s="4" t="s">
        <v>104</v>
      </c>
      <c r="B8" s="86">
        <v>17.723030000000001</v>
      </c>
      <c r="C8" s="87">
        <v>31.698599999999999</v>
      </c>
      <c r="D8" s="5"/>
      <c r="AB8" s="68" t="s">
        <v>111</v>
      </c>
    </row>
    <row r="9" spans="1:29">
      <c r="A9" s="4"/>
      <c r="B9" s="2"/>
      <c r="C9" s="2"/>
      <c r="D9" s="2"/>
      <c r="AB9" s="68" t="s">
        <v>79</v>
      </c>
    </row>
    <row r="10" spans="1:29">
      <c r="A10" s="4"/>
      <c r="AB10" s="68" t="s">
        <v>106</v>
      </c>
    </row>
    <row r="11" spans="1:29">
      <c r="A11" s="12" t="s">
        <v>3</v>
      </c>
      <c r="B11" s="3"/>
      <c r="C11" s="1"/>
      <c r="D11" s="1"/>
    </row>
    <row r="12" spans="1:29">
      <c r="A12" s="12" t="s">
        <v>5</v>
      </c>
      <c r="B12" s="3" t="s">
        <v>229</v>
      </c>
      <c r="C12" s="1"/>
      <c r="D12" s="1"/>
    </row>
    <row r="13" spans="1:29">
      <c r="A13" s="12" t="s">
        <v>7</v>
      </c>
      <c r="B13" s="3" t="s">
        <v>230</v>
      </c>
      <c r="C13" s="1"/>
      <c r="D13" s="1"/>
    </row>
    <row r="14" spans="1:29">
      <c r="A14" s="4"/>
      <c r="B14" s="4" t="s">
        <v>1</v>
      </c>
      <c r="C14" s="4" t="s">
        <v>2</v>
      </c>
      <c r="D14" s="4" t="s">
        <v>8</v>
      </c>
    </row>
    <row r="15" spans="1:29">
      <c r="A15" s="12" t="s">
        <v>6</v>
      </c>
      <c r="B15" s="5">
        <v>10</v>
      </c>
      <c r="C15" s="5">
        <v>8</v>
      </c>
      <c r="D15" s="5">
        <v>2011</v>
      </c>
    </row>
    <row r="16" spans="1:29" s="40" customFormat="1">
      <c r="A16" s="12"/>
      <c r="B16" s="7"/>
      <c r="C16" s="7"/>
      <c r="D16" s="7"/>
      <c r="AB16" s="9"/>
    </row>
    <row r="17" spans="1:28" s="40" customFormat="1">
      <c r="A17" s="12"/>
      <c r="B17" s="7"/>
      <c r="C17" s="7"/>
      <c r="D17" s="7"/>
      <c r="AB17" s="9"/>
    </row>
    <row r="18" spans="1:28">
      <c r="A18" s="1"/>
      <c r="B18" s="1"/>
      <c r="C18" s="1"/>
      <c r="D18" s="1"/>
    </row>
    <row r="19" spans="1:28" s="1" customFormat="1">
      <c r="A19" s="6" t="s">
        <v>92</v>
      </c>
      <c r="B19" s="66" t="s">
        <v>210</v>
      </c>
      <c r="AB19" s="9"/>
    </row>
    <row r="20" spans="1:28">
      <c r="A20" s="13"/>
      <c r="B20" s="13" t="s">
        <v>231</v>
      </c>
    </row>
    <row r="22" spans="1:28">
      <c r="A22" s="6" t="s">
        <v>211</v>
      </c>
      <c r="B22" s="66" t="s">
        <v>210</v>
      </c>
    </row>
    <row r="23" spans="1:28">
      <c r="A23" s="13"/>
      <c r="B23" s="13"/>
    </row>
  </sheetData>
  <dataValidations count="6">
    <dataValidation type="whole" operator="greaterThan" allowBlank="1" showInputMessage="1" showErrorMessage="1" sqref="D15:D17">
      <formula1>2009</formula1>
    </dataValidation>
    <dataValidation type="whole" allowBlank="1" showInputMessage="1" showErrorMessage="1" sqref="C15:C17">
      <formula1>1</formula1>
      <formula2>12</formula2>
    </dataValidation>
    <dataValidation type="whole" allowBlank="1" showInputMessage="1" showErrorMessage="1" sqref="B15:B17">
      <formula1>1</formula1>
      <formula2>31</formula2>
    </dataValidation>
    <dataValidation type="list" allowBlank="1" showInputMessage="1" showErrorMessage="1" sqref="B4">
      <formula1>"D.R. Congo,Ghana,Kenya,Malawi,Mozambique,Nigeria,Rwanda,South Africa,Tanzania,Zimbabwe"</formula1>
    </dataValidation>
    <dataValidation type="list" allowBlank="1" showInputMessage="1" showErrorMessage="1" sqref="A20">
      <formula1>$AB$2:$AB$10</formula1>
    </dataValidation>
    <dataValidation type="list" allowBlank="1" showInputMessage="1" showErrorMessage="1" sqref="A23">
      <formula1>$AC$2:$AC$4</formula1>
    </dataValidation>
  </dataValidations>
  <pageMargins left="0.7" right="0.7" top="0.75" bottom="0.75" header="0.3" footer="0.3"/>
  <pageSetup orientation="portrait" horizontalDpi="429496729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workbookViewId="0">
      <selection activeCell="G36" sqref="G36"/>
    </sheetView>
  </sheetViews>
  <sheetFormatPr baseColWidth="10" defaultColWidth="8.83203125" defaultRowHeight="14" x14ac:dyDescent="0"/>
  <sheetData>
    <row r="1" spans="1:13" ht="24">
      <c r="A1" s="17" t="s">
        <v>267</v>
      </c>
      <c r="B1" s="20" t="s">
        <v>130</v>
      </c>
      <c r="C1" s="19" t="s">
        <v>129</v>
      </c>
      <c r="D1" s="18" t="s">
        <v>120</v>
      </c>
      <c r="E1" s="18" t="s">
        <v>121</v>
      </c>
      <c r="F1" s="16" t="s">
        <v>122</v>
      </c>
      <c r="G1" s="16" t="s">
        <v>123</v>
      </c>
      <c r="H1" s="16" t="s">
        <v>124</v>
      </c>
      <c r="I1" s="16" t="s">
        <v>125</v>
      </c>
      <c r="J1" s="18" t="s">
        <v>126</v>
      </c>
      <c r="K1" s="18" t="s">
        <v>127</v>
      </c>
      <c r="L1" s="16" t="s">
        <v>128</v>
      </c>
    </row>
    <row r="2" spans="1:13">
      <c r="A2" s="15"/>
      <c r="B2" s="21" t="s">
        <v>132</v>
      </c>
      <c r="C2" s="15" t="s">
        <v>132</v>
      </c>
      <c r="D2" s="15" t="s">
        <v>131</v>
      </c>
      <c r="E2" s="15" t="s">
        <v>268</v>
      </c>
      <c r="F2" s="15" t="s">
        <v>268</v>
      </c>
      <c r="G2" s="15" t="s">
        <v>268</v>
      </c>
      <c r="H2" s="15" t="s">
        <v>268</v>
      </c>
      <c r="I2" s="15" t="s">
        <v>268</v>
      </c>
      <c r="J2" s="15" t="s">
        <v>132</v>
      </c>
      <c r="K2" s="15" t="s">
        <v>132</v>
      </c>
      <c r="L2" s="15" t="s">
        <v>132</v>
      </c>
    </row>
    <row r="3" spans="1:13">
      <c r="A3" s="95">
        <f>A8</f>
        <v>4.2300000000000004</v>
      </c>
      <c r="B3" s="13"/>
      <c r="C3" s="95">
        <f>J8</f>
        <v>4.8000000000000001E-2</v>
      </c>
      <c r="D3" s="13">
        <f>E8/2.29</f>
        <v>16.690926734594857</v>
      </c>
      <c r="E3" s="13"/>
      <c r="F3" s="13">
        <f>D8/390</f>
        <v>7.6923076923076927E-2</v>
      </c>
      <c r="G3" s="13">
        <f>C8/200</f>
        <v>0.5</v>
      </c>
      <c r="H3" s="13">
        <f>B8/120</f>
        <v>0.10833333333333334</v>
      </c>
      <c r="I3" s="13"/>
      <c r="J3" s="13">
        <f>K8</f>
        <v>86</v>
      </c>
      <c r="K3" s="13">
        <f>M8</f>
        <v>8</v>
      </c>
      <c r="L3" s="13">
        <f>L8</f>
        <v>6</v>
      </c>
    </row>
    <row r="7" spans="1:13">
      <c r="A7" s="88" t="s">
        <v>119</v>
      </c>
      <c r="B7" s="89" t="s">
        <v>257</v>
      </c>
      <c r="C7" s="89" t="s">
        <v>258</v>
      </c>
      <c r="D7" s="89" t="s">
        <v>259</v>
      </c>
      <c r="E7" s="90" t="s">
        <v>260</v>
      </c>
      <c r="F7" s="91" t="s">
        <v>261</v>
      </c>
      <c r="G7" s="88" t="s">
        <v>262</v>
      </c>
      <c r="H7" s="91" t="s">
        <v>261</v>
      </c>
      <c r="I7" s="91"/>
      <c r="J7" s="89" t="s">
        <v>263</v>
      </c>
      <c r="K7" s="91" t="s">
        <v>264</v>
      </c>
      <c r="L7" s="91" t="s">
        <v>265</v>
      </c>
      <c r="M7" s="91" t="s">
        <v>266</v>
      </c>
    </row>
    <row r="8" spans="1:13">
      <c r="A8" s="92">
        <v>4.2300000000000004</v>
      </c>
      <c r="B8" s="93">
        <v>13</v>
      </c>
      <c r="C8" s="93">
        <v>100</v>
      </c>
      <c r="D8" s="93">
        <v>30</v>
      </c>
      <c r="E8" s="94">
        <v>38.222222222222221</v>
      </c>
      <c r="F8" s="93">
        <v>0.26</v>
      </c>
      <c r="G8" s="92">
        <v>0.24</v>
      </c>
      <c r="H8" s="93"/>
      <c r="I8" s="93"/>
      <c r="J8" s="92">
        <v>4.8000000000000001E-2</v>
      </c>
      <c r="K8" s="93">
        <v>86</v>
      </c>
      <c r="L8" s="93">
        <v>6</v>
      </c>
      <c r="M8" s="93">
        <v>8</v>
      </c>
    </row>
  </sheetData>
  <dataValidations count="3">
    <dataValidation type="decimal" allowBlank="1" showInputMessage="1" showErrorMessage="1" sqref="A3:C3">
      <formula1>0</formula1>
      <formula2>14</formula2>
    </dataValidation>
    <dataValidation type="decimal" allowBlank="1" showInputMessage="1" showErrorMessage="1" sqref="J3:L3">
      <formula1>0</formula1>
      <formula2>100</formula2>
    </dataValidation>
    <dataValidation type="decimal" operator="greaterThan" allowBlank="1" showInputMessage="1" showErrorMessage="1" sqref="D3:I3">
      <formula1>0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K47"/>
  <sheetViews>
    <sheetView topLeftCell="AZ1" workbookViewId="0">
      <selection activeCell="BJ39" sqref="BJ39"/>
    </sheetView>
  </sheetViews>
  <sheetFormatPr baseColWidth="10" defaultColWidth="8.83203125" defaultRowHeight="14" x14ac:dyDescent="0"/>
  <cols>
    <col min="1" max="1" width="11.6640625" customWidth="1"/>
    <col min="3" max="3" width="19.1640625" customWidth="1"/>
    <col min="4" max="4" width="24.5" customWidth="1"/>
    <col min="7" max="8" width="9.1640625" style="40" customWidth="1"/>
    <col min="9" max="9" width="9" customWidth="1"/>
    <col min="10" max="11" width="9.1640625" style="40" customWidth="1"/>
    <col min="13" max="13" width="14.5" customWidth="1"/>
    <col min="14" max="14" width="11.1640625" customWidth="1"/>
    <col min="15" max="15" width="11.33203125" customWidth="1"/>
    <col min="16" max="17" width="9.1640625" style="40" customWidth="1"/>
    <col min="19" max="20" width="9.1640625" style="40" customWidth="1"/>
    <col min="22" max="23" width="9.1640625" style="40" customWidth="1"/>
    <col min="26" max="27" width="9.1640625" style="40" customWidth="1"/>
    <col min="28" max="28" width="17.1640625" customWidth="1"/>
    <col min="45" max="45" width="15" customWidth="1"/>
    <col min="46" max="46" width="11.1640625" customWidth="1"/>
    <col min="47" max="47" width="11.5" customWidth="1"/>
    <col min="48" max="48" width="10.83203125" customWidth="1"/>
    <col min="49" max="49" width="11" customWidth="1"/>
    <col min="50" max="50" width="11.83203125" customWidth="1"/>
    <col min="51" max="52" width="11.83203125" style="40" customWidth="1"/>
    <col min="55" max="55" width="10.83203125" customWidth="1"/>
    <col min="62" max="62" width="11.83203125" customWidth="1"/>
    <col min="63" max="64" width="10.5" customWidth="1"/>
    <col min="65" max="65" width="10.33203125" customWidth="1"/>
    <col min="66" max="66" width="9.6640625" customWidth="1"/>
    <col min="68" max="68" width="10.5" customWidth="1"/>
    <col min="69" max="69" width="10.33203125" customWidth="1"/>
    <col min="70" max="70" width="10.1640625" customWidth="1"/>
    <col min="71" max="71" width="10.6640625" customWidth="1"/>
    <col min="72" max="72" width="11.5" customWidth="1"/>
  </cols>
  <sheetData>
    <row r="1" spans="1:115" ht="15">
      <c r="A1" s="45" t="s">
        <v>133</v>
      </c>
      <c r="B1" s="46"/>
      <c r="C1" s="46"/>
      <c r="D1" s="46"/>
      <c r="E1" s="47"/>
      <c r="F1" s="47"/>
      <c r="G1" s="102" t="s">
        <v>134</v>
      </c>
      <c r="H1" s="103"/>
      <c r="I1" s="104"/>
      <c r="J1" s="43"/>
      <c r="K1" s="43"/>
      <c r="L1" s="43" t="s">
        <v>135</v>
      </c>
      <c r="M1" s="48"/>
      <c r="N1" s="48"/>
      <c r="O1" s="49"/>
      <c r="P1" s="44"/>
      <c r="Q1" s="44"/>
      <c r="R1" s="43" t="s">
        <v>136</v>
      </c>
      <c r="S1" s="43"/>
      <c r="T1" s="43"/>
      <c r="U1" s="44"/>
      <c r="V1" s="44"/>
      <c r="W1" s="44"/>
      <c r="X1" s="49"/>
      <c r="Y1" s="43" t="s">
        <v>137</v>
      </c>
      <c r="Z1" s="43"/>
      <c r="AA1" s="43"/>
      <c r="AB1" s="44"/>
      <c r="AC1" s="44"/>
      <c r="AD1" s="44"/>
      <c r="AE1" s="44"/>
      <c r="AF1" s="42" t="s">
        <v>138</v>
      </c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61"/>
      <c r="AT1" s="44"/>
      <c r="AU1" s="44"/>
      <c r="AV1" s="44"/>
      <c r="AW1" s="44"/>
      <c r="AX1" s="49"/>
      <c r="AY1" s="44"/>
      <c r="AZ1" s="44"/>
      <c r="BA1" s="43" t="s">
        <v>139</v>
      </c>
      <c r="BB1" s="43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64"/>
      <c r="BQ1" s="62"/>
      <c r="BR1" s="44"/>
      <c r="BS1" s="44"/>
      <c r="BT1" s="49"/>
    </row>
    <row r="2" spans="1:115" ht="99">
      <c r="A2" s="53" t="s">
        <v>144</v>
      </c>
      <c r="B2" s="53" t="s">
        <v>145</v>
      </c>
      <c r="C2" s="53" t="s">
        <v>140</v>
      </c>
      <c r="D2" s="53" t="s">
        <v>209</v>
      </c>
      <c r="E2" s="53" t="s">
        <v>146</v>
      </c>
      <c r="F2" s="52" t="s">
        <v>77</v>
      </c>
      <c r="G2" s="96" t="s">
        <v>141</v>
      </c>
      <c r="H2" s="97"/>
      <c r="I2" s="98"/>
      <c r="J2" s="99" t="s">
        <v>147</v>
      </c>
      <c r="K2" s="100"/>
      <c r="L2" s="101"/>
      <c r="M2" s="53" t="s">
        <v>148</v>
      </c>
      <c r="N2" s="53" t="s">
        <v>142</v>
      </c>
      <c r="O2" s="52" t="s">
        <v>150</v>
      </c>
      <c r="P2" s="96" t="s">
        <v>152</v>
      </c>
      <c r="Q2" s="97"/>
      <c r="R2" s="98"/>
      <c r="S2" s="96" t="s">
        <v>153</v>
      </c>
      <c r="T2" s="97"/>
      <c r="U2" s="98"/>
      <c r="V2" s="96" t="s">
        <v>154</v>
      </c>
      <c r="W2" s="97"/>
      <c r="X2" s="98"/>
      <c r="Y2" s="96" t="s">
        <v>155</v>
      </c>
      <c r="Z2" s="97"/>
      <c r="AA2" s="98"/>
      <c r="AB2" s="54" t="s">
        <v>156</v>
      </c>
      <c r="AC2" s="55" t="s">
        <v>158</v>
      </c>
      <c r="AD2" s="53" t="s">
        <v>159</v>
      </c>
      <c r="AE2" s="53" t="s">
        <v>161</v>
      </c>
      <c r="AF2" s="50" t="s">
        <v>162</v>
      </c>
      <c r="AG2" s="53" t="s">
        <v>164</v>
      </c>
      <c r="AH2" s="53" t="s">
        <v>163</v>
      </c>
      <c r="AI2" s="53" t="s">
        <v>165</v>
      </c>
      <c r="AJ2" s="53" t="s">
        <v>167</v>
      </c>
      <c r="AK2" s="53" t="s">
        <v>170</v>
      </c>
      <c r="AL2" s="51" t="s">
        <v>168</v>
      </c>
      <c r="AM2" s="51" t="s">
        <v>169</v>
      </c>
      <c r="AN2" s="51" t="s">
        <v>171</v>
      </c>
      <c r="AO2" s="51" t="s">
        <v>172</v>
      </c>
      <c r="AP2" s="53" t="s">
        <v>173</v>
      </c>
      <c r="AQ2" s="53" t="s">
        <v>174</v>
      </c>
      <c r="AR2" s="53" t="s">
        <v>175</v>
      </c>
      <c r="AS2" s="39" t="s">
        <v>177</v>
      </c>
      <c r="AT2" s="56" t="s">
        <v>178</v>
      </c>
      <c r="AU2" s="56" t="s">
        <v>180</v>
      </c>
      <c r="AV2" s="56" t="s">
        <v>182</v>
      </c>
      <c r="AW2" s="57" t="s">
        <v>184</v>
      </c>
      <c r="AX2" s="58" t="s">
        <v>185</v>
      </c>
      <c r="AY2" s="96" t="s">
        <v>187</v>
      </c>
      <c r="AZ2" s="97"/>
      <c r="BA2" s="98"/>
      <c r="BB2" s="53" t="s">
        <v>188</v>
      </c>
      <c r="BC2" s="53" t="s">
        <v>190</v>
      </c>
      <c r="BD2" s="53" t="s">
        <v>191</v>
      </c>
      <c r="BE2" s="53" t="s">
        <v>192</v>
      </c>
      <c r="BF2" s="53" t="s">
        <v>193</v>
      </c>
      <c r="BG2" s="53" t="s">
        <v>194</v>
      </c>
      <c r="BH2" s="53" t="s">
        <v>196</v>
      </c>
      <c r="BI2" s="53" t="s">
        <v>197</v>
      </c>
      <c r="BJ2" s="53" t="s">
        <v>200</v>
      </c>
      <c r="BK2" s="53" t="s">
        <v>198</v>
      </c>
      <c r="BL2" s="53" t="s">
        <v>199</v>
      </c>
      <c r="BM2" s="53" t="s">
        <v>201</v>
      </c>
      <c r="BN2" s="53" t="s">
        <v>202</v>
      </c>
      <c r="BO2" s="53" t="s">
        <v>203</v>
      </c>
      <c r="BP2" s="65" t="s">
        <v>204</v>
      </c>
      <c r="BQ2" s="63" t="s">
        <v>204</v>
      </c>
      <c r="BR2" s="59" t="s">
        <v>205</v>
      </c>
      <c r="BS2" s="60" t="s">
        <v>206</v>
      </c>
      <c r="BT2" s="60" t="s">
        <v>208</v>
      </c>
    </row>
    <row r="3" spans="1:115" ht="21" customHeight="1">
      <c r="A3" s="37" t="s">
        <v>166</v>
      </c>
      <c r="B3" s="36" t="s">
        <v>166</v>
      </c>
      <c r="C3" s="36"/>
      <c r="D3" s="36"/>
      <c r="E3" s="36"/>
      <c r="F3" s="35"/>
      <c r="G3" s="34" t="s">
        <v>1</v>
      </c>
      <c r="H3" s="33" t="s">
        <v>2</v>
      </c>
      <c r="I3" s="32" t="s">
        <v>8</v>
      </c>
      <c r="J3" s="37" t="s">
        <v>1</v>
      </c>
      <c r="K3" s="36" t="s">
        <v>2</v>
      </c>
      <c r="L3" s="32" t="s">
        <v>8</v>
      </c>
      <c r="M3" s="36" t="s">
        <v>149</v>
      </c>
      <c r="N3" s="36" t="s">
        <v>143</v>
      </c>
      <c r="O3" s="32" t="s">
        <v>151</v>
      </c>
      <c r="P3" s="34" t="s">
        <v>1</v>
      </c>
      <c r="Q3" s="33" t="s">
        <v>2</v>
      </c>
      <c r="R3" s="32" t="s">
        <v>8</v>
      </c>
      <c r="S3" s="34" t="s">
        <v>1</v>
      </c>
      <c r="T3" s="33" t="s">
        <v>2</v>
      </c>
      <c r="U3" s="32" t="s">
        <v>8</v>
      </c>
      <c r="V3" s="34" t="s">
        <v>1</v>
      </c>
      <c r="W3" s="33" t="s">
        <v>2</v>
      </c>
      <c r="X3" s="32" t="s">
        <v>8</v>
      </c>
      <c r="Y3" s="34" t="s">
        <v>1</v>
      </c>
      <c r="Z3" s="33" t="s">
        <v>2</v>
      </c>
      <c r="AA3" s="32" t="s">
        <v>8</v>
      </c>
      <c r="AB3" s="31" t="s">
        <v>157</v>
      </c>
      <c r="AC3" s="31" t="s">
        <v>166</v>
      </c>
      <c r="AD3" s="30" t="s">
        <v>160</v>
      </c>
      <c r="AE3" s="30" t="s">
        <v>160</v>
      </c>
      <c r="AF3" s="36" t="s">
        <v>160</v>
      </c>
      <c r="AG3" s="36" t="s">
        <v>160</v>
      </c>
      <c r="AH3" s="36" t="s">
        <v>160</v>
      </c>
      <c r="AI3" s="36" t="s">
        <v>166</v>
      </c>
      <c r="AJ3" s="36" t="s">
        <v>166</v>
      </c>
      <c r="AK3" s="36" t="s">
        <v>166</v>
      </c>
      <c r="AL3" s="29" t="s">
        <v>160</v>
      </c>
      <c r="AM3" s="29" t="s">
        <v>160</v>
      </c>
      <c r="AN3" s="29" t="s">
        <v>166</v>
      </c>
      <c r="AO3" s="29" t="s">
        <v>166</v>
      </c>
      <c r="AP3" s="36" t="s">
        <v>151</v>
      </c>
      <c r="AQ3" s="36" t="s">
        <v>151</v>
      </c>
      <c r="AR3" s="36" t="s">
        <v>151</v>
      </c>
      <c r="AS3" s="28" t="s">
        <v>176</v>
      </c>
      <c r="AT3" s="27" t="s">
        <v>179</v>
      </c>
      <c r="AU3" s="27" t="s">
        <v>181</v>
      </c>
      <c r="AV3" s="27" t="s">
        <v>151</v>
      </c>
      <c r="AW3" s="26" t="s">
        <v>183</v>
      </c>
      <c r="AX3" s="25" t="s">
        <v>186</v>
      </c>
      <c r="AY3" s="34" t="s">
        <v>1</v>
      </c>
      <c r="AZ3" s="33" t="s">
        <v>2</v>
      </c>
      <c r="BA3" s="32" t="s">
        <v>8</v>
      </c>
      <c r="BB3" s="36" t="s">
        <v>189</v>
      </c>
      <c r="BC3" s="36" t="s">
        <v>149</v>
      </c>
      <c r="BD3" s="36" t="s">
        <v>166</v>
      </c>
      <c r="BE3" s="36" t="s">
        <v>166</v>
      </c>
      <c r="BF3" s="36" t="s">
        <v>166</v>
      </c>
      <c r="BG3" s="36" t="s">
        <v>195</v>
      </c>
      <c r="BH3" s="36" t="s">
        <v>195</v>
      </c>
      <c r="BI3" s="36" t="s">
        <v>160</v>
      </c>
      <c r="BJ3" s="36" t="s">
        <v>160</v>
      </c>
      <c r="BK3" s="36" t="s">
        <v>160</v>
      </c>
      <c r="BL3" s="36" t="s">
        <v>160</v>
      </c>
      <c r="BM3" s="36" t="s">
        <v>160</v>
      </c>
      <c r="BN3" s="36" t="s">
        <v>160</v>
      </c>
      <c r="BO3" s="36" t="s">
        <v>160</v>
      </c>
      <c r="BP3" s="24" t="s">
        <v>207</v>
      </c>
      <c r="BQ3" s="23" t="s">
        <v>183</v>
      </c>
      <c r="BR3" s="22" t="s">
        <v>186</v>
      </c>
      <c r="BS3" s="22" t="s">
        <v>186</v>
      </c>
      <c r="BT3" s="22" t="s">
        <v>186</v>
      </c>
    </row>
    <row r="4" spans="1:115" s="38" customFormat="1">
      <c r="B4" s="71"/>
      <c r="C4" s="13" t="s">
        <v>224</v>
      </c>
      <c r="D4" s="13" t="s">
        <v>216</v>
      </c>
      <c r="E4" s="13">
        <v>1</v>
      </c>
      <c r="F4" s="13"/>
      <c r="G4" s="5">
        <v>16</v>
      </c>
      <c r="H4" s="5">
        <v>12</v>
      </c>
      <c r="I4" s="5">
        <v>2010</v>
      </c>
      <c r="J4" s="5">
        <v>3</v>
      </c>
      <c r="K4" s="5">
        <v>1</v>
      </c>
      <c r="L4" s="5">
        <v>2011</v>
      </c>
      <c r="M4" s="13">
        <v>13.5</v>
      </c>
      <c r="N4" s="13">
        <v>100</v>
      </c>
      <c r="O4" s="13"/>
      <c r="P4" s="5"/>
      <c r="Q4" s="5"/>
      <c r="R4" s="5">
        <v>2010</v>
      </c>
      <c r="S4" s="5"/>
      <c r="T4" s="5"/>
      <c r="U4" s="5">
        <v>2010</v>
      </c>
      <c r="V4" s="5"/>
      <c r="W4" s="5"/>
      <c r="X4" s="5">
        <v>2010</v>
      </c>
      <c r="Y4" s="5"/>
      <c r="Z4" s="5"/>
      <c r="AA4" s="5">
        <v>2010</v>
      </c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5">
        <v>5</v>
      </c>
      <c r="AZ4" s="5">
        <v>5</v>
      </c>
      <c r="BA4" s="5">
        <v>2011</v>
      </c>
      <c r="BB4" s="13"/>
      <c r="BC4" s="13"/>
      <c r="BD4" s="13"/>
      <c r="BE4" s="13"/>
      <c r="BF4" s="13"/>
      <c r="BG4" s="13"/>
      <c r="BH4" s="13"/>
      <c r="BI4" s="13"/>
      <c r="BJ4" s="13"/>
      <c r="BK4" s="72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I4" s="41"/>
      <c r="CJ4" s="41"/>
      <c r="CK4" s="41"/>
      <c r="CL4" s="41"/>
      <c r="CM4" s="41"/>
      <c r="CN4" s="41"/>
      <c r="CO4" s="41"/>
      <c r="CP4" s="41"/>
      <c r="CQ4" s="41"/>
      <c r="CR4" s="41"/>
      <c r="CS4" s="41"/>
      <c r="CT4" s="41"/>
      <c r="CU4" s="41"/>
      <c r="CV4" s="41"/>
      <c r="CW4" s="41"/>
      <c r="CX4" s="41"/>
      <c r="CY4" s="41"/>
      <c r="CZ4" s="41"/>
      <c r="DA4" s="41"/>
      <c r="DB4" s="41"/>
      <c r="DC4" s="41"/>
      <c r="DD4" s="41"/>
      <c r="DE4" s="41"/>
      <c r="DF4" s="41"/>
      <c r="DG4" s="41"/>
      <c r="DH4" s="41"/>
      <c r="DI4" s="41"/>
      <c r="DJ4" s="41"/>
      <c r="DK4" s="41"/>
    </row>
    <row r="5" spans="1:115">
      <c r="A5" s="38"/>
      <c r="B5" s="71"/>
      <c r="C5" s="13" t="s">
        <v>224</v>
      </c>
      <c r="D5" s="13" t="s">
        <v>217</v>
      </c>
      <c r="E5" s="13">
        <v>2</v>
      </c>
      <c r="F5" s="13"/>
      <c r="G5" s="5">
        <v>16</v>
      </c>
      <c r="H5" s="5">
        <v>12</v>
      </c>
      <c r="I5" s="5">
        <v>2010</v>
      </c>
      <c r="J5" s="5">
        <v>3</v>
      </c>
      <c r="K5" s="5">
        <v>1</v>
      </c>
      <c r="L5" s="5">
        <v>2011</v>
      </c>
      <c r="M5" s="13">
        <v>13.5</v>
      </c>
      <c r="N5" s="13">
        <v>100</v>
      </c>
      <c r="O5" s="13"/>
      <c r="P5" s="5"/>
      <c r="Q5" s="5"/>
      <c r="R5" s="5">
        <v>2010</v>
      </c>
      <c r="S5" s="5"/>
      <c r="T5" s="5"/>
      <c r="U5" s="5">
        <v>2010</v>
      </c>
      <c r="V5" s="5"/>
      <c r="W5" s="5"/>
      <c r="X5" s="5">
        <v>2010</v>
      </c>
      <c r="Y5" s="5"/>
      <c r="Z5" s="5"/>
      <c r="AA5" s="5">
        <v>2010</v>
      </c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>
        <f>BH5/1000</f>
        <v>7.2600000000000003E-5</v>
      </c>
      <c r="AY5" s="5">
        <v>5</v>
      </c>
      <c r="AZ5" s="5">
        <v>5</v>
      </c>
      <c r="BA5" s="5">
        <v>2011</v>
      </c>
      <c r="BB5" s="13"/>
      <c r="BC5" s="13">
        <v>5.25</v>
      </c>
      <c r="BD5" s="13">
        <v>111</v>
      </c>
      <c r="BE5" s="13">
        <v>32</v>
      </c>
      <c r="BF5" s="13">
        <v>5</v>
      </c>
      <c r="BG5" s="13">
        <v>0.1366</v>
      </c>
      <c r="BH5" s="13">
        <v>7.2599999999999998E-2</v>
      </c>
      <c r="BI5" s="13">
        <v>100</v>
      </c>
      <c r="BJ5" s="13">
        <v>62.3</v>
      </c>
      <c r="BK5" s="72"/>
      <c r="BL5" s="38">
        <v>37.299999999999997</v>
      </c>
      <c r="BM5" s="38">
        <v>72.599999999999994</v>
      </c>
      <c r="BN5" s="38">
        <v>64</v>
      </c>
      <c r="BO5" s="38">
        <v>11.7</v>
      </c>
      <c r="BP5" s="38">
        <f>BJ5/BI5*BG5</f>
        <v>8.5101800000000005E-2</v>
      </c>
      <c r="BQ5" s="75">
        <f>BP5*10000/BC5</f>
        <v>162.09866666666667</v>
      </c>
      <c r="BR5" s="75">
        <f>(BN5/BM5)*BH5*10000/BC5</f>
        <v>121.9047619047619</v>
      </c>
      <c r="BS5" s="75">
        <f>(BL5/BI5)*BG5*10000/BC5</f>
        <v>97.051047619047608</v>
      </c>
      <c r="BT5" s="75">
        <f>BR5+BS5</f>
        <v>218.95580952380951</v>
      </c>
    </row>
    <row r="6" spans="1:115">
      <c r="A6" s="38"/>
      <c r="B6" s="71"/>
      <c r="C6" s="13" t="s">
        <v>224</v>
      </c>
      <c r="D6" s="13" t="s">
        <v>218</v>
      </c>
      <c r="E6" s="13">
        <v>3</v>
      </c>
      <c r="F6" s="13"/>
      <c r="G6" s="5">
        <v>16</v>
      </c>
      <c r="H6" s="5">
        <v>12</v>
      </c>
      <c r="I6" s="5">
        <v>2010</v>
      </c>
      <c r="J6" s="5">
        <v>3</v>
      </c>
      <c r="K6" s="5">
        <v>1</v>
      </c>
      <c r="L6" s="5">
        <v>2011</v>
      </c>
      <c r="M6" s="13">
        <v>13.5</v>
      </c>
      <c r="N6" s="13">
        <v>100</v>
      </c>
      <c r="O6" s="13"/>
      <c r="P6" s="5"/>
      <c r="Q6" s="5"/>
      <c r="R6" s="5">
        <v>2010</v>
      </c>
      <c r="S6" s="5"/>
      <c r="T6" s="5"/>
      <c r="U6" s="5">
        <v>2010</v>
      </c>
      <c r="V6" s="5"/>
      <c r="W6" s="5"/>
      <c r="X6" s="5">
        <v>2010</v>
      </c>
      <c r="Y6" s="5"/>
      <c r="Z6" s="5"/>
      <c r="AA6" s="5">
        <v>2010</v>
      </c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>
        <f t="shared" ref="AX6:AX45" si="0">BH6/1000</f>
        <v>2.9499999999999999E-5</v>
      </c>
      <c r="AY6" s="5">
        <v>5</v>
      </c>
      <c r="AZ6" s="5">
        <v>5</v>
      </c>
      <c r="BA6" s="5">
        <v>2011</v>
      </c>
      <c r="BB6" s="13"/>
      <c r="BC6" s="13">
        <v>5.25</v>
      </c>
      <c r="BD6" s="13">
        <v>97</v>
      </c>
      <c r="BE6" s="13">
        <v>33</v>
      </c>
      <c r="BF6" s="13">
        <v>5</v>
      </c>
      <c r="BG6" s="13">
        <v>5.4200000000000005E-2</v>
      </c>
      <c r="BH6" s="13">
        <v>2.9499999999999998E-2</v>
      </c>
      <c r="BI6" s="13">
        <v>54.2</v>
      </c>
      <c r="BJ6" s="13">
        <v>32.200000000000003</v>
      </c>
      <c r="BK6" s="72"/>
      <c r="BL6" s="38">
        <v>20.7</v>
      </c>
      <c r="BM6" s="38">
        <v>29.5</v>
      </c>
      <c r="BN6" s="38">
        <v>20</v>
      </c>
      <c r="BO6" s="38">
        <v>10.7</v>
      </c>
      <c r="BP6" s="38">
        <f t="shared" ref="BP6:BP45" si="1">BJ6/BI6*BG6</f>
        <v>3.2200000000000006E-2</v>
      </c>
      <c r="BQ6" s="75">
        <f t="shared" ref="BQ6:BQ45" si="2">BP6*10000/BC6</f>
        <v>61.333333333333343</v>
      </c>
      <c r="BR6" s="75">
        <f t="shared" ref="BR6:BR45" si="3">(BN6/BM6)*BH6*10000/BC6</f>
        <v>38.095238095238088</v>
      </c>
      <c r="BS6" s="75">
        <f t="shared" ref="BS6:BS45" si="4">(BL6/BI6)*BG6*10000/BC6</f>
        <v>39.428571428571431</v>
      </c>
      <c r="BT6" s="75">
        <f t="shared" ref="BT6:BT45" si="5">BR6+BS6</f>
        <v>77.523809523809518</v>
      </c>
    </row>
    <row r="7" spans="1:115">
      <c r="A7" s="38"/>
      <c r="B7" s="71"/>
      <c r="C7" s="13" t="s">
        <v>224</v>
      </c>
      <c r="D7" s="13" t="s">
        <v>219</v>
      </c>
      <c r="E7" s="13">
        <v>4</v>
      </c>
      <c r="F7" s="13"/>
      <c r="G7" s="5">
        <v>16</v>
      </c>
      <c r="H7" s="5">
        <v>12</v>
      </c>
      <c r="I7" s="5">
        <v>2010</v>
      </c>
      <c r="J7" s="5">
        <v>3</v>
      </c>
      <c r="K7" s="5">
        <v>1</v>
      </c>
      <c r="L7" s="5">
        <v>2011</v>
      </c>
      <c r="M7" s="13">
        <v>13.5</v>
      </c>
      <c r="N7" s="13">
        <v>100</v>
      </c>
      <c r="O7" s="13"/>
      <c r="P7" s="5"/>
      <c r="Q7" s="5"/>
      <c r="R7" s="5">
        <v>2010</v>
      </c>
      <c r="S7" s="5"/>
      <c r="T7" s="5"/>
      <c r="U7" s="5">
        <v>2010</v>
      </c>
      <c r="V7" s="5"/>
      <c r="W7" s="5"/>
      <c r="X7" s="5">
        <v>2010</v>
      </c>
      <c r="Y7" s="5"/>
      <c r="Z7" s="5"/>
      <c r="AA7" s="5">
        <v>2010</v>
      </c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>
        <f t="shared" si="0"/>
        <v>4.46E-5</v>
      </c>
      <c r="AY7" s="5">
        <v>5</v>
      </c>
      <c r="AZ7" s="5">
        <v>5</v>
      </c>
      <c r="BA7" s="5">
        <v>2011</v>
      </c>
      <c r="BB7" s="13"/>
      <c r="BC7" s="13">
        <v>5.25</v>
      </c>
      <c r="BD7" s="13">
        <v>105</v>
      </c>
      <c r="BE7" s="13">
        <v>67</v>
      </c>
      <c r="BF7" s="13">
        <v>5</v>
      </c>
      <c r="BG7" s="13">
        <v>8.3299999999999999E-2</v>
      </c>
      <c r="BH7" s="13">
        <v>4.4600000000000001E-2</v>
      </c>
      <c r="BI7" s="13">
        <v>84.3</v>
      </c>
      <c r="BJ7" s="13">
        <v>43.6</v>
      </c>
      <c r="BK7" s="72"/>
      <c r="BL7" s="38">
        <v>33.799999999999997</v>
      </c>
      <c r="BM7" s="38">
        <v>44.6</v>
      </c>
      <c r="BN7" s="38">
        <v>40</v>
      </c>
      <c r="BO7" s="38">
        <v>12.5</v>
      </c>
      <c r="BP7" s="38">
        <f t="shared" si="1"/>
        <v>4.3082799525504152E-2</v>
      </c>
      <c r="BQ7" s="75">
        <f t="shared" si="2"/>
        <v>82.062475286674569</v>
      </c>
      <c r="BR7" s="75">
        <f t="shared" si="3"/>
        <v>76.190476190476176</v>
      </c>
      <c r="BS7" s="75">
        <f t="shared" si="4"/>
        <v>63.617240015816527</v>
      </c>
      <c r="BT7" s="75">
        <f t="shared" si="5"/>
        <v>139.8077162062927</v>
      </c>
    </row>
    <row r="8" spans="1:115">
      <c r="A8" s="38"/>
      <c r="B8" s="71"/>
      <c r="C8" s="13" t="s">
        <v>224</v>
      </c>
      <c r="D8" s="13" t="s">
        <v>220</v>
      </c>
      <c r="E8" s="13">
        <v>5</v>
      </c>
      <c r="F8" s="13"/>
      <c r="G8" s="5">
        <v>16</v>
      </c>
      <c r="H8" s="5">
        <v>12</v>
      </c>
      <c r="I8" s="5">
        <v>2010</v>
      </c>
      <c r="J8" s="5">
        <v>3</v>
      </c>
      <c r="K8" s="5">
        <v>1</v>
      </c>
      <c r="L8" s="5">
        <v>2011</v>
      </c>
      <c r="M8" s="13">
        <v>13.5</v>
      </c>
      <c r="N8" s="13">
        <v>100</v>
      </c>
      <c r="O8" s="13"/>
      <c r="P8" s="5"/>
      <c r="Q8" s="5"/>
      <c r="R8" s="5">
        <v>2010</v>
      </c>
      <c r="S8" s="5"/>
      <c r="T8" s="5"/>
      <c r="U8" s="5">
        <v>2010</v>
      </c>
      <c r="V8" s="5"/>
      <c r="W8" s="5"/>
      <c r="X8" s="5">
        <v>2010</v>
      </c>
      <c r="Y8" s="5"/>
      <c r="Z8" s="5"/>
      <c r="AA8" s="5">
        <v>2010</v>
      </c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>
        <f t="shared" si="0"/>
        <v>2.7199999999999997E-5</v>
      </c>
      <c r="AY8" s="5">
        <v>5</v>
      </c>
      <c r="AZ8" s="5">
        <v>5</v>
      </c>
      <c r="BA8" s="5">
        <v>2011</v>
      </c>
      <c r="BB8" s="13"/>
      <c r="BC8" s="13">
        <v>5.25</v>
      </c>
      <c r="BD8" s="13">
        <v>109</v>
      </c>
      <c r="BE8" s="13">
        <v>16</v>
      </c>
      <c r="BF8" s="13">
        <v>4</v>
      </c>
      <c r="BG8" s="13">
        <v>1.9800000000000002E-2</v>
      </c>
      <c r="BH8" s="13">
        <v>2.7199999999999998E-2</v>
      </c>
      <c r="BI8" s="13">
        <v>19.8</v>
      </c>
      <c r="BJ8" s="13">
        <v>10.5</v>
      </c>
      <c r="BK8" s="72"/>
      <c r="BL8" s="38">
        <v>6.2</v>
      </c>
      <c r="BM8" s="38">
        <v>27.2</v>
      </c>
      <c r="BN8" s="38">
        <v>18</v>
      </c>
      <c r="BO8" s="38">
        <v>10.5</v>
      </c>
      <c r="BP8" s="38">
        <f t="shared" si="1"/>
        <v>1.0500000000000001E-2</v>
      </c>
      <c r="BQ8" s="75">
        <f t="shared" si="2"/>
        <v>20</v>
      </c>
      <c r="BR8" s="75">
        <f t="shared" si="3"/>
        <v>34.285714285714285</v>
      </c>
      <c r="BS8" s="75">
        <f t="shared" si="4"/>
        <v>11.80952380952381</v>
      </c>
      <c r="BT8" s="75">
        <f t="shared" si="5"/>
        <v>46.095238095238095</v>
      </c>
    </row>
    <row r="9" spans="1:115">
      <c r="A9" s="38"/>
      <c r="B9" s="71"/>
      <c r="C9" s="13" t="s">
        <v>224</v>
      </c>
      <c r="D9" s="13" t="s">
        <v>221</v>
      </c>
      <c r="E9" s="13">
        <v>6</v>
      </c>
      <c r="F9" s="13"/>
      <c r="G9" s="5">
        <v>16</v>
      </c>
      <c r="H9" s="5">
        <v>12</v>
      </c>
      <c r="I9" s="5">
        <v>2010</v>
      </c>
      <c r="J9" s="5">
        <v>3</v>
      </c>
      <c r="K9" s="5">
        <v>1</v>
      </c>
      <c r="L9" s="5">
        <v>2011</v>
      </c>
      <c r="M9" s="13">
        <v>13.5</v>
      </c>
      <c r="N9" s="13">
        <v>100</v>
      </c>
      <c r="O9" s="13"/>
      <c r="P9" s="5"/>
      <c r="Q9" s="5"/>
      <c r="R9" s="5">
        <v>2010</v>
      </c>
      <c r="S9" s="5"/>
      <c r="T9" s="5"/>
      <c r="U9" s="5">
        <v>2010</v>
      </c>
      <c r="V9" s="5"/>
      <c r="W9" s="5"/>
      <c r="X9" s="5">
        <v>2010</v>
      </c>
      <c r="Y9" s="5"/>
      <c r="Z9" s="5"/>
      <c r="AA9" s="5">
        <v>2010</v>
      </c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>
        <f t="shared" si="0"/>
        <v>4.4899999999999994E-5</v>
      </c>
      <c r="AY9" s="5">
        <v>5</v>
      </c>
      <c r="AZ9" s="5">
        <v>5</v>
      </c>
      <c r="BA9" s="5">
        <v>2011</v>
      </c>
      <c r="BB9" s="13"/>
      <c r="BC9" s="13">
        <v>5.25</v>
      </c>
      <c r="BD9" s="13">
        <v>167</v>
      </c>
      <c r="BE9" s="13">
        <v>43</v>
      </c>
      <c r="BF9" s="13">
        <v>5</v>
      </c>
      <c r="BG9" s="13">
        <v>6.88E-2</v>
      </c>
      <c r="BH9" s="13">
        <v>4.4899999999999995E-2</v>
      </c>
      <c r="BI9" s="13">
        <v>68.8</v>
      </c>
      <c r="BJ9" s="13">
        <v>30</v>
      </c>
      <c r="BK9" s="72"/>
      <c r="BL9" s="38">
        <v>24.4</v>
      </c>
      <c r="BM9" s="38">
        <v>44.9</v>
      </c>
      <c r="BN9" s="38">
        <v>38</v>
      </c>
      <c r="BO9" s="38">
        <v>12.2</v>
      </c>
      <c r="BP9" s="38">
        <f t="shared" si="1"/>
        <v>0.03</v>
      </c>
      <c r="BQ9" s="75">
        <f t="shared" si="2"/>
        <v>57.142857142857146</v>
      </c>
      <c r="BR9" s="75">
        <f t="shared" si="3"/>
        <v>72.38095238095238</v>
      </c>
      <c r="BS9" s="75">
        <f t="shared" si="4"/>
        <v>46.476190476190482</v>
      </c>
      <c r="BT9" s="75">
        <f t="shared" si="5"/>
        <v>118.85714285714286</v>
      </c>
    </row>
    <row r="10" spans="1:115">
      <c r="A10" s="38"/>
      <c r="B10" s="71"/>
      <c r="C10" s="13" t="s">
        <v>224</v>
      </c>
      <c r="D10" s="13" t="s">
        <v>222</v>
      </c>
      <c r="E10" s="13">
        <v>7</v>
      </c>
      <c r="F10" s="13"/>
      <c r="G10" s="5">
        <v>16</v>
      </c>
      <c r="H10" s="5">
        <v>12</v>
      </c>
      <c r="I10" s="5">
        <v>2010</v>
      </c>
      <c r="J10" s="5">
        <v>3</v>
      </c>
      <c r="K10" s="5">
        <v>1</v>
      </c>
      <c r="L10" s="5">
        <v>2011</v>
      </c>
      <c r="M10" s="13">
        <v>13.5</v>
      </c>
      <c r="N10" s="13">
        <v>100</v>
      </c>
      <c r="O10" s="13"/>
      <c r="P10" s="5"/>
      <c r="Q10" s="5"/>
      <c r="R10" s="5">
        <v>2010</v>
      </c>
      <c r="S10" s="5"/>
      <c r="T10" s="5"/>
      <c r="U10" s="5">
        <v>2010</v>
      </c>
      <c r="V10" s="5"/>
      <c r="W10" s="5"/>
      <c r="X10" s="5">
        <v>2010</v>
      </c>
      <c r="Y10" s="5"/>
      <c r="Z10" s="5"/>
      <c r="AA10" s="5">
        <v>2010</v>
      </c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>
        <f t="shared" si="0"/>
        <v>4.7899999999999999E-5</v>
      </c>
      <c r="AY10" s="5">
        <v>5</v>
      </c>
      <c r="AZ10" s="5">
        <v>5</v>
      </c>
      <c r="BA10" s="5">
        <v>2011</v>
      </c>
      <c r="BB10" s="13"/>
      <c r="BC10" s="13">
        <v>5.25</v>
      </c>
      <c r="BD10" s="13">
        <v>114</v>
      </c>
      <c r="BE10" s="13">
        <v>53</v>
      </c>
      <c r="BF10" s="13">
        <v>3</v>
      </c>
      <c r="BG10" s="13">
        <v>9.4500000000000001E-2</v>
      </c>
      <c r="BH10" s="13">
        <v>4.7899999999999998E-2</v>
      </c>
      <c r="BI10" s="13">
        <v>94.5</v>
      </c>
      <c r="BJ10" s="13">
        <v>56.1</v>
      </c>
      <c r="BK10" s="72"/>
      <c r="BL10" s="38">
        <v>35.200000000000003</v>
      </c>
      <c r="BM10" s="38">
        <v>47.9</v>
      </c>
      <c r="BN10" s="38">
        <v>40</v>
      </c>
      <c r="BO10" s="38">
        <v>12.2</v>
      </c>
      <c r="BP10" s="38">
        <f t="shared" si="1"/>
        <v>5.6099999999999997E-2</v>
      </c>
      <c r="BQ10" s="75">
        <f t="shared" si="2"/>
        <v>106.85714285714286</v>
      </c>
      <c r="BR10" s="75">
        <f t="shared" si="3"/>
        <v>76.19047619047619</v>
      </c>
      <c r="BS10" s="75">
        <f t="shared" si="4"/>
        <v>67.047619047619051</v>
      </c>
      <c r="BT10" s="75">
        <f t="shared" si="5"/>
        <v>143.23809523809524</v>
      </c>
    </row>
    <row r="11" spans="1:115">
      <c r="A11" s="38"/>
      <c r="B11" s="71"/>
      <c r="C11" s="13" t="s">
        <v>225</v>
      </c>
      <c r="D11" s="13" t="s">
        <v>217</v>
      </c>
      <c r="E11" s="13">
        <v>8</v>
      </c>
      <c r="F11" s="13"/>
      <c r="G11" s="5">
        <v>16</v>
      </c>
      <c r="H11" s="5">
        <v>12</v>
      </c>
      <c r="I11" s="5">
        <v>2010</v>
      </c>
      <c r="J11" s="5">
        <v>3</v>
      </c>
      <c r="K11" s="5">
        <v>1</v>
      </c>
      <c r="L11" s="5">
        <v>2011</v>
      </c>
      <c r="M11" s="13">
        <v>13.5</v>
      </c>
      <c r="N11" s="13">
        <v>100</v>
      </c>
      <c r="O11" s="13"/>
      <c r="P11" s="5"/>
      <c r="Q11" s="5"/>
      <c r="R11" s="5">
        <v>2010</v>
      </c>
      <c r="S11" s="5"/>
      <c r="T11" s="5"/>
      <c r="U11" s="5">
        <v>2010</v>
      </c>
      <c r="V11" s="5"/>
      <c r="W11" s="5"/>
      <c r="X11" s="5">
        <v>2010</v>
      </c>
      <c r="Y11" s="5"/>
      <c r="Z11" s="5"/>
      <c r="AA11" s="5">
        <v>2010</v>
      </c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>
        <f t="shared" si="0"/>
        <v>6.97E-5</v>
      </c>
      <c r="AY11" s="5">
        <v>5</v>
      </c>
      <c r="AZ11" s="5">
        <v>5</v>
      </c>
      <c r="BA11" s="5">
        <v>2011</v>
      </c>
      <c r="BB11" s="13"/>
      <c r="BC11" s="13">
        <v>5.25</v>
      </c>
      <c r="BD11" s="13">
        <v>62</v>
      </c>
      <c r="BE11" s="13">
        <v>58</v>
      </c>
      <c r="BF11" s="13">
        <v>3</v>
      </c>
      <c r="BG11" s="13">
        <v>0.1452</v>
      </c>
      <c r="BH11" s="13">
        <v>6.9699999999999998E-2</v>
      </c>
      <c r="BI11" s="13">
        <v>100</v>
      </c>
      <c r="BJ11" s="13">
        <v>64.900000000000006</v>
      </c>
      <c r="BK11" s="72"/>
      <c r="BL11" s="38">
        <v>25.7</v>
      </c>
      <c r="BM11" s="38">
        <v>69.7</v>
      </c>
      <c r="BN11" s="38">
        <v>54</v>
      </c>
      <c r="BO11" s="38">
        <v>17.100000000000001</v>
      </c>
      <c r="BP11" s="38">
        <f t="shared" si="1"/>
        <v>9.4234799999999994E-2</v>
      </c>
      <c r="BQ11" s="75">
        <f t="shared" si="2"/>
        <v>179.49485714285714</v>
      </c>
      <c r="BR11" s="75">
        <f t="shared" si="3"/>
        <v>102.85714285714283</v>
      </c>
      <c r="BS11" s="75">
        <f t="shared" si="4"/>
        <v>71.078857142857146</v>
      </c>
      <c r="BT11" s="75">
        <f t="shared" si="5"/>
        <v>173.93599999999998</v>
      </c>
    </row>
    <row r="12" spans="1:115">
      <c r="A12" s="38"/>
      <c r="B12" s="71"/>
      <c r="C12" s="13" t="s">
        <v>225</v>
      </c>
      <c r="D12" s="13" t="s">
        <v>218</v>
      </c>
      <c r="E12" s="13">
        <v>9</v>
      </c>
      <c r="F12" s="13"/>
      <c r="G12" s="5">
        <v>16</v>
      </c>
      <c r="H12" s="5">
        <v>12</v>
      </c>
      <c r="I12" s="5">
        <v>2010</v>
      </c>
      <c r="J12" s="5">
        <v>3</v>
      </c>
      <c r="K12" s="5">
        <v>1</v>
      </c>
      <c r="L12" s="5">
        <v>2011</v>
      </c>
      <c r="M12" s="13">
        <v>13.5</v>
      </c>
      <c r="N12" s="13">
        <v>100</v>
      </c>
      <c r="O12" s="13"/>
      <c r="P12" s="5"/>
      <c r="Q12" s="5"/>
      <c r="R12" s="5">
        <v>2010</v>
      </c>
      <c r="S12" s="5"/>
      <c r="T12" s="5"/>
      <c r="U12" s="5">
        <v>2010</v>
      </c>
      <c r="V12" s="5"/>
      <c r="W12" s="5"/>
      <c r="X12" s="5">
        <v>2010</v>
      </c>
      <c r="Y12" s="5"/>
      <c r="Z12" s="5"/>
      <c r="AA12" s="5">
        <v>2010</v>
      </c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>
        <f t="shared" si="0"/>
        <v>5.1100000000000002E-5</v>
      </c>
      <c r="AY12" s="5">
        <v>5</v>
      </c>
      <c r="AZ12" s="5">
        <v>5</v>
      </c>
      <c r="BA12" s="5">
        <v>2011</v>
      </c>
      <c r="BB12" s="13"/>
      <c r="BC12" s="13">
        <v>5.25</v>
      </c>
      <c r="BD12" s="13">
        <v>108</v>
      </c>
      <c r="BE12" s="13">
        <v>35</v>
      </c>
      <c r="BF12" s="13">
        <v>4</v>
      </c>
      <c r="BG12" s="13">
        <v>9.7799999999999998E-2</v>
      </c>
      <c r="BH12" s="13">
        <v>5.11E-2</v>
      </c>
      <c r="BI12" s="13">
        <v>97.8</v>
      </c>
      <c r="BJ12" s="13">
        <v>60.1</v>
      </c>
      <c r="BK12" s="72"/>
      <c r="BL12" s="38">
        <v>28.9</v>
      </c>
      <c r="BM12" s="38">
        <v>51.1</v>
      </c>
      <c r="BN12" s="38">
        <v>38</v>
      </c>
      <c r="BO12" s="38">
        <v>16.399999999999999</v>
      </c>
      <c r="BP12" s="38">
        <f t="shared" si="1"/>
        <v>6.0100000000000001E-2</v>
      </c>
      <c r="BQ12" s="75">
        <f t="shared" si="2"/>
        <v>114.47619047619048</v>
      </c>
      <c r="BR12" s="75">
        <f t="shared" si="3"/>
        <v>72.38095238095238</v>
      </c>
      <c r="BS12" s="75">
        <f t="shared" si="4"/>
        <v>55.047619047619051</v>
      </c>
      <c r="BT12" s="75">
        <f t="shared" si="5"/>
        <v>127.42857142857143</v>
      </c>
    </row>
    <row r="13" spans="1:115">
      <c r="A13" s="38"/>
      <c r="B13" s="71"/>
      <c r="C13" s="13" t="s">
        <v>225</v>
      </c>
      <c r="D13" s="13" t="s">
        <v>222</v>
      </c>
      <c r="E13" s="13">
        <v>10</v>
      </c>
      <c r="F13" s="13"/>
      <c r="G13" s="5">
        <v>16</v>
      </c>
      <c r="H13" s="5">
        <v>12</v>
      </c>
      <c r="I13" s="5">
        <v>2010</v>
      </c>
      <c r="J13" s="5">
        <v>3</v>
      </c>
      <c r="K13" s="5">
        <v>1</v>
      </c>
      <c r="L13" s="5">
        <v>2011</v>
      </c>
      <c r="M13" s="13">
        <v>13.5</v>
      </c>
      <c r="N13" s="13">
        <v>100</v>
      </c>
      <c r="O13" s="13"/>
      <c r="P13" s="5"/>
      <c r="Q13" s="5"/>
      <c r="R13" s="5">
        <v>2010</v>
      </c>
      <c r="S13" s="5"/>
      <c r="T13" s="5"/>
      <c r="U13" s="5">
        <v>2010</v>
      </c>
      <c r="V13" s="5"/>
      <c r="W13" s="5"/>
      <c r="X13" s="5">
        <v>2010</v>
      </c>
      <c r="Y13" s="5"/>
      <c r="Z13" s="5"/>
      <c r="AA13" s="5">
        <v>2010</v>
      </c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>
        <f t="shared" si="0"/>
        <v>4.5700000000000006E-5</v>
      </c>
      <c r="AY13" s="5">
        <v>5</v>
      </c>
      <c r="AZ13" s="5">
        <v>5</v>
      </c>
      <c r="BA13" s="5">
        <v>2011</v>
      </c>
      <c r="BB13" s="13"/>
      <c r="BC13" s="13">
        <v>5.25</v>
      </c>
      <c r="BD13" s="13">
        <v>103</v>
      </c>
      <c r="BE13" s="13">
        <v>30</v>
      </c>
      <c r="BF13" s="13">
        <v>5</v>
      </c>
      <c r="BG13" s="13">
        <v>0.1181</v>
      </c>
      <c r="BH13" s="13">
        <v>4.5700000000000005E-2</v>
      </c>
      <c r="BI13" s="13">
        <v>100</v>
      </c>
      <c r="BJ13" s="13">
        <v>78.900000000000006</v>
      </c>
      <c r="BK13" s="72"/>
      <c r="BL13" s="38">
        <v>34.1</v>
      </c>
      <c r="BM13" s="38">
        <v>45.7</v>
      </c>
      <c r="BN13" s="38">
        <v>38</v>
      </c>
      <c r="BO13" s="38">
        <v>16.399999999999999</v>
      </c>
      <c r="BP13" s="38">
        <f t="shared" si="1"/>
        <v>9.3180899999999997E-2</v>
      </c>
      <c r="BQ13" s="75">
        <f t="shared" si="2"/>
        <v>177.48742857142855</v>
      </c>
      <c r="BR13" s="75">
        <f t="shared" si="3"/>
        <v>72.380952380952394</v>
      </c>
      <c r="BS13" s="75">
        <f t="shared" si="4"/>
        <v>76.708761904761914</v>
      </c>
      <c r="BT13" s="75">
        <f t="shared" si="5"/>
        <v>149.08971428571431</v>
      </c>
    </row>
    <row r="14" spans="1:115">
      <c r="A14" s="38"/>
      <c r="B14" s="71"/>
      <c r="C14" s="13" t="s">
        <v>225</v>
      </c>
      <c r="D14" s="13" t="s">
        <v>216</v>
      </c>
      <c r="E14" s="13">
        <v>11</v>
      </c>
      <c r="F14" s="13"/>
      <c r="G14" s="5">
        <v>16</v>
      </c>
      <c r="H14" s="5">
        <v>12</v>
      </c>
      <c r="I14" s="5">
        <v>2010</v>
      </c>
      <c r="J14" s="5">
        <v>3</v>
      </c>
      <c r="K14" s="5">
        <v>1</v>
      </c>
      <c r="L14" s="5">
        <v>2011</v>
      </c>
      <c r="M14" s="13">
        <v>13.5</v>
      </c>
      <c r="N14" s="13">
        <v>100</v>
      </c>
      <c r="O14" s="13"/>
      <c r="P14" s="5"/>
      <c r="Q14" s="5"/>
      <c r="R14" s="5">
        <v>2010</v>
      </c>
      <c r="S14" s="5"/>
      <c r="T14" s="5"/>
      <c r="U14" s="5">
        <v>2010</v>
      </c>
      <c r="V14" s="5"/>
      <c r="W14" s="5"/>
      <c r="X14" s="5">
        <v>2010</v>
      </c>
      <c r="Y14" s="5"/>
      <c r="Z14" s="5"/>
      <c r="AA14" s="5">
        <v>2010</v>
      </c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>
        <f t="shared" si="0"/>
        <v>0</v>
      </c>
      <c r="AY14" s="5">
        <v>5</v>
      </c>
      <c r="AZ14" s="5">
        <v>5</v>
      </c>
      <c r="BA14" s="5">
        <v>2011</v>
      </c>
      <c r="BB14" s="13"/>
      <c r="BC14" s="13"/>
      <c r="BD14" s="13"/>
      <c r="BE14" s="13"/>
      <c r="BF14" s="13"/>
      <c r="BG14" s="13">
        <v>0</v>
      </c>
      <c r="BH14" s="13">
        <v>0</v>
      </c>
      <c r="BI14" s="13"/>
      <c r="BJ14" s="13"/>
      <c r="BK14" s="72"/>
      <c r="BL14" s="38"/>
      <c r="BM14" s="38"/>
      <c r="BN14" s="38"/>
      <c r="BO14" s="38"/>
      <c r="BP14" s="38"/>
      <c r="BQ14" s="75"/>
      <c r="BR14" s="75"/>
      <c r="BS14" s="75"/>
      <c r="BT14" s="75"/>
    </row>
    <row r="15" spans="1:115">
      <c r="A15" s="38"/>
      <c r="B15" s="71"/>
      <c r="C15" s="13" t="s">
        <v>225</v>
      </c>
      <c r="D15" s="13" t="s">
        <v>221</v>
      </c>
      <c r="E15" s="13">
        <v>12</v>
      </c>
      <c r="F15" s="13"/>
      <c r="G15" s="5">
        <v>16</v>
      </c>
      <c r="H15" s="5">
        <v>12</v>
      </c>
      <c r="I15" s="5">
        <v>2010</v>
      </c>
      <c r="J15" s="5">
        <v>3</v>
      </c>
      <c r="K15" s="5">
        <v>1</v>
      </c>
      <c r="L15" s="5">
        <v>2011</v>
      </c>
      <c r="M15" s="13">
        <v>13.5</v>
      </c>
      <c r="N15" s="13">
        <v>100</v>
      </c>
      <c r="O15" s="13"/>
      <c r="P15" s="5"/>
      <c r="Q15" s="5"/>
      <c r="R15" s="5">
        <v>2010</v>
      </c>
      <c r="S15" s="5"/>
      <c r="T15" s="5"/>
      <c r="U15" s="5">
        <v>2010</v>
      </c>
      <c r="V15" s="5"/>
      <c r="W15" s="5"/>
      <c r="X15" s="5">
        <v>2010</v>
      </c>
      <c r="Y15" s="5"/>
      <c r="Z15" s="5"/>
      <c r="AA15" s="5">
        <v>2010</v>
      </c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>
        <f t="shared" si="0"/>
        <v>1.037E-4</v>
      </c>
      <c r="AY15" s="5">
        <v>5</v>
      </c>
      <c r="AZ15" s="5">
        <v>5</v>
      </c>
      <c r="BA15" s="5">
        <v>2011</v>
      </c>
      <c r="BB15" s="13"/>
      <c r="BC15" s="13">
        <v>5.25</v>
      </c>
      <c r="BD15" s="13">
        <v>127</v>
      </c>
      <c r="BE15" s="13">
        <v>51</v>
      </c>
      <c r="BF15" s="13">
        <v>5</v>
      </c>
      <c r="BG15" s="13">
        <v>0.40939999999999999</v>
      </c>
      <c r="BH15" s="13">
        <v>0.1037</v>
      </c>
      <c r="BI15" s="13">
        <v>100</v>
      </c>
      <c r="BJ15" s="73">
        <v>63.2</v>
      </c>
      <c r="BK15" s="72"/>
      <c r="BL15" s="38">
        <v>26.6</v>
      </c>
      <c r="BM15" s="38">
        <v>103.7</v>
      </c>
      <c r="BN15" s="38">
        <v>56</v>
      </c>
      <c r="BO15" s="38">
        <v>19</v>
      </c>
      <c r="BP15" s="38">
        <f t="shared" si="1"/>
        <v>0.25874079999999999</v>
      </c>
      <c r="BQ15" s="75">
        <f t="shared" si="2"/>
        <v>492.83961904761901</v>
      </c>
      <c r="BR15" s="75">
        <f t="shared" si="3"/>
        <v>106.66666666666667</v>
      </c>
      <c r="BS15" s="75">
        <f t="shared" si="4"/>
        <v>207.42933333333335</v>
      </c>
      <c r="BT15" s="75">
        <f t="shared" si="5"/>
        <v>314.096</v>
      </c>
    </row>
    <row r="16" spans="1:115">
      <c r="A16" s="38"/>
      <c r="B16" s="71"/>
      <c r="C16" s="13" t="s">
        <v>225</v>
      </c>
      <c r="D16" s="13" t="s">
        <v>219</v>
      </c>
      <c r="E16" s="13">
        <v>13</v>
      </c>
      <c r="F16" s="13"/>
      <c r="G16" s="5">
        <v>16</v>
      </c>
      <c r="H16" s="5">
        <v>12</v>
      </c>
      <c r="I16" s="5">
        <v>2010</v>
      </c>
      <c r="J16" s="5">
        <v>3</v>
      </c>
      <c r="K16" s="5">
        <v>1</v>
      </c>
      <c r="L16" s="5">
        <v>2011</v>
      </c>
      <c r="M16" s="13">
        <v>13.5</v>
      </c>
      <c r="N16" s="13">
        <v>100</v>
      </c>
      <c r="O16" s="13"/>
      <c r="P16" s="5"/>
      <c r="Q16" s="5"/>
      <c r="R16" s="5">
        <v>2010</v>
      </c>
      <c r="S16" s="5"/>
      <c r="T16" s="5"/>
      <c r="U16" s="5">
        <v>2010</v>
      </c>
      <c r="V16" s="5"/>
      <c r="W16" s="5"/>
      <c r="X16" s="5">
        <v>2010</v>
      </c>
      <c r="Y16" s="5"/>
      <c r="Z16" s="5"/>
      <c r="AA16" s="5">
        <v>2010</v>
      </c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>
        <f t="shared" si="0"/>
        <v>1.8039999999999999E-4</v>
      </c>
      <c r="AY16" s="5">
        <v>5</v>
      </c>
      <c r="AZ16" s="5">
        <v>5</v>
      </c>
      <c r="BA16" s="5">
        <v>2011</v>
      </c>
      <c r="BB16" s="13"/>
      <c r="BC16" s="13">
        <v>5.25</v>
      </c>
      <c r="BD16" s="13">
        <v>128</v>
      </c>
      <c r="BE16" s="13">
        <v>85</v>
      </c>
      <c r="BF16" s="13">
        <v>7</v>
      </c>
      <c r="BG16" s="13">
        <v>0.4536</v>
      </c>
      <c r="BH16" s="13">
        <v>0.1804</v>
      </c>
      <c r="BI16" s="13">
        <v>100</v>
      </c>
      <c r="BJ16" s="13">
        <v>66.900000000000006</v>
      </c>
      <c r="BK16" s="72"/>
      <c r="BL16" s="38">
        <v>28.4</v>
      </c>
      <c r="BM16" s="38">
        <v>180.4</v>
      </c>
      <c r="BN16" s="38">
        <v>50</v>
      </c>
      <c r="BO16" s="38">
        <v>18.600000000000001</v>
      </c>
      <c r="BP16" s="38">
        <f t="shared" si="1"/>
        <v>0.30345840000000002</v>
      </c>
      <c r="BQ16" s="75">
        <f t="shared" si="2"/>
        <v>578.01600000000008</v>
      </c>
      <c r="BR16" s="75">
        <f t="shared" si="3"/>
        <v>95.238095238095241</v>
      </c>
      <c r="BS16" s="75">
        <f t="shared" si="4"/>
        <v>245.37599999999995</v>
      </c>
      <c r="BT16" s="75">
        <f t="shared" si="5"/>
        <v>340.61409523809516</v>
      </c>
    </row>
    <row r="17" spans="1:72">
      <c r="A17" s="38"/>
      <c r="B17" s="71"/>
      <c r="C17" s="13" t="s">
        <v>225</v>
      </c>
      <c r="D17" s="13" t="s">
        <v>223</v>
      </c>
      <c r="E17" s="13">
        <v>14</v>
      </c>
      <c r="F17" s="13"/>
      <c r="G17" s="5">
        <v>16</v>
      </c>
      <c r="H17" s="5">
        <v>12</v>
      </c>
      <c r="I17" s="5">
        <v>2010</v>
      </c>
      <c r="J17" s="5">
        <v>3</v>
      </c>
      <c r="K17" s="5">
        <v>1</v>
      </c>
      <c r="L17" s="5">
        <v>2011</v>
      </c>
      <c r="M17" s="13">
        <v>13.5</v>
      </c>
      <c r="N17" s="13">
        <v>100</v>
      </c>
      <c r="O17" s="13"/>
      <c r="P17" s="5"/>
      <c r="Q17" s="5"/>
      <c r="R17" s="5">
        <v>2010</v>
      </c>
      <c r="S17" s="5"/>
      <c r="T17" s="5"/>
      <c r="U17" s="5">
        <v>2010</v>
      </c>
      <c r="V17" s="5"/>
      <c r="W17" s="5"/>
      <c r="X17" s="5">
        <v>2010</v>
      </c>
      <c r="Y17" s="5"/>
      <c r="Z17" s="5"/>
      <c r="AA17" s="5">
        <v>2010</v>
      </c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>
        <f t="shared" si="0"/>
        <v>7.7299999999999995E-5</v>
      </c>
      <c r="AY17" s="5">
        <v>5</v>
      </c>
      <c r="AZ17" s="5">
        <v>5</v>
      </c>
      <c r="BA17" s="5">
        <v>2011</v>
      </c>
      <c r="BB17" s="13"/>
      <c r="BC17" s="13">
        <v>5.25</v>
      </c>
      <c r="BD17" s="13">
        <v>99</v>
      </c>
      <c r="BE17" s="13">
        <v>54</v>
      </c>
      <c r="BF17" s="13">
        <v>6</v>
      </c>
      <c r="BG17" s="13">
        <v>0.24840000000000001</v>
      </c>
      <c r="BH17" s="13">
        <v>7.7299999999999994E-2</v>
      </c>
      <c r="BI17" s="13">
        <v>100</v>
      </c>
      <c r="BJ17" s="13">
        <v>61.5</v>
      </c>
      <c r="BK17" s="72"/>
      <c r="BL17" s="38">
        <v>29.4</v>
      </c>
      <c r="BM17" s="38">
        <v>77.3</v>
      </c>
      <c r="BN17" s="38">
        <v>56</v>
      </c>
      <c r="BO17" s="38">
        <v>16.3</v>
      </c>
      <c r="BP17" s="38">
        <f t="shared" si="1"/>
        <v>0.15276600000000001</v>
      </c>
      <c r="BQ17" s="75">
        <f t="shared" si="2"/>
        <v>290.98285714285714</v>
      </c>
      <c r="BR17" s="75">
        <f t="shared" si="3"/>
        <v>106.66666666666664</v>
      </c>
      <c r="BS17" s="75">
        <f t="shared" si="4"/>
        <v>139.10400000000001</v>
      </c>
      <c r="BT17" s="75">
        <f t="shared" si="5"/>
        <v>245.77066666666667</v>
      </c>
    </row>
    <row r="18" spans="1:72">
      <c r="A18" s="38"/>
      <c r="B18" s="71"/>
      <c r="C18" s="13" t="s">
        <v>224</v>
      </c>
      <c r="D18" s="13" t="s">
        <v>218</v>
      </c>
      <c r="E18" s="13">
        <v>15</v>
      </c>
      <c r="F18" s="13"/>
      <c r="G18" s="5">
        <v>16</v>
      </c>
      <c r="H18" s="5">
        <v>12</v>
      </c>
      <c r="I18" s="5">
        <v>2010</v>
      </c>
      <c r="J18" s="5">
        <v>3</v>
      </c>
      <c r="K18" s="5">
        <v>1</v>
      </c>
      <c r="L18" s="5">
        <v>2011</v>
      </c>
      <c r="M18" s="13">
        <v>13.5</v>
      </c>
      <c r="N18" s="13">
        <v>100</v>
      </c>
      <c r="O18" s="13"/>
      <c r="P18" s="5"/>
      <c r="Q18" s="5"/>
      <c r="R18" s="5">
        <v>2010</v>
      </c>
      <c r="S18" s="5"/>
      <c r="T18" s="5"/>
      <c r="U18" s="5">
        <v>2010</v>
      </c>
      <c r="V18" s="5"/>
      <c r="W18" s="5"/>
      <c r="X18" s="5">
        <v>2010</v>
      </c>
      <c r="Y18" s="5"/>
      <c r="Z18" s="5"/>
      <c r="AA18" s="5">
        <v>2010</v>
      </c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>
        <f t="shared" si="0"/>
        <v>2.1399999999999998E-5</v>
      </c>
      <c r="AY18" s="5">
        <v>5</v>
      </c>
      <c r="AZ18" s="5">
        <v>5</v>
      </c>
      <c r="BA18" s="5">
        <v>2011</v>
      </c>
      <c r="BB18" s="13"/>
      <c r="BC18" s="13">
        <v>5.25</v>
      </c>
      <c r="BD18" s="13">
        <v>78</v>
      </c>
      <c r="BE18" s="13">
        <v>18</v>
      </c>
      <c r="BF18" s="13">
        <v>3</v>
      </c>
      <c r="BG18" s="13">
        <v>2.1299999999999999E-2</v>
      </c>
      <c r="BH18" s="13">
        <v>2.1399999999999999E-2</v>
      </c>
      <c r="BI18" s="13">
        <v>21.3</v>
      </c>
      <c r="BJ18" s="13">
        <v>12</v>
      </c>
      <c r="BK18" s="72"/>
      <c r="BL18" s="38">
        <v>7.5</v>
      </c>
      <c r="BM18" s="38">
        <v>21.4</v>
      </c>
      <c r="BN18" s="38">
        <v>12</v>
      </c>
      <c r="BO18" s="38">
        <v>12</v>
      </c>
      <c r="BP18" s="38">
        <f t="shared" si="1"/>
        <v>1.2E-2</v>
      </c>
      <c r="BQ18" s="75">
        <f t="shared" si="2"/>
        <v>22.857142857142858</v>
      </c>
      <c r="BR18" s="75">
        <f t="shared" si="3"/>
        <v>22.857142857142858</v>
      </c>
      <c r="BS18" s="75">
        <f t="shared" si="4"/>
        <v>14.285714285714283</v>
      </c>
      <c r="BT18" s="75">
        <f t="shared" si="5"/>
        <v>37.142857142857139</v>
      </c>
    </row>
    <row r="19" spans="1:72">
      <c r="A19" s="38"/>
      <c r="B19" s="71"/>
      <c r="C19" s="13" t="s">
        <v>224</v>
      </c>
      <c r="D19" s="13" t="s">
        <v>222</v>
      </c>
      <c r="E19" s="13">
        <v>16</v>
      </c>
      <c r="F19" s="13"/>
      <c r="G19" s="5">
        <v>16</v>
      </c>
      <c r="H19" s="5">
        <v>12</v>
      </c>
      <c r="I19" s="5">
        <v>2010</v>
      </c>
      <c r="J19" s="5">
        <v>3</v>
      </c>
      <c r="K19" s="5">
        <v>1</v>
      </c>
      <c r="L19" s="5">
        <v>2011</v>
      </c>
      <c r="M19" s="13">
        <v>13.5</v>
      </c>
      <c r="N19" s="13">
        <v>100</v>
      </c>
      <c r="O19" s="13"/>
      <c r="P19" s="5"/>
      <c r="Q19" s="5"/>
      <c r="R19" s="5">
        <v>2010</v>
      </c>
      <c r="S19" s="5"/>
      <c r="T19" s="5"/>
      <c r="U19" s="5">
        <v>2010</v>
      </c>
      <c r="V19" s="5"/>
      <c r="W19" s="5"/>
      <c r="X19" s="5">
        <v>2010</v>
      </c>
      <c r="Y19" s="5"/>
      <c r="Z19" s="5"/>
      <c r="AA19" s="5">
        <v>2010</v>
      </c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>
        <f t="shared" si="0"/>
        <v>3.15E-5</v>
      </c>
      <c r="AY19" s="5">
        <v>5</v>
      </c>
      <c r="AZ19" s="5">
        <v>5</v>
      </c>
      <c r="BA19" s="5">
        <v>2011</v>
      </c>
      <c r="BB19" s="13"/>
      <c r="BC19" s="13">
        <v>5.25</v>
      </c>
      <c r="BD19" s="13">
        <v>96</v>
      </c>
      <c r="BE19" s="13">
        <v>27</v>
      </c>
      <c r="BF19" s="13">
        <v>4</v>
      </c>
      <c r="BG19" s="13">
        <v>5.62E-2</v>
      </c>
      <c r="BH19" s="13">
        <v>3.15E-2</v>
      </c>
      <c r="BI19" s="13">
        <v>56.2</v>
      </c>
      <c r="BJ19" s="13">
        <v>32.1</v>
      </c>
      <c r="BK19" s="72"/>
      <c r="BL19" s="38">
        <v>20.100000000000001</v>
      </c>
      <c r="BM19" s="38">
        <v>31.5</v>
      </c>
      <c r="BN19" s="38">
        <v>22</v>
      </c>
      <c r="BO19" s="38">
        <v>13</v>
      </c>
      <c r="BP19" s="38">
        <f t="shared" si="1"/>
        <v>3.2099999999999997E-2</v>
      </c>
      <c r="BQ19" s="75">
        <f t="shared" si="2"/>
        <v>61.142857142857132</v>
      </c>
      <c r="BR19" s="75">
        <f t="shared" si="3"/>
        <v>41.904761904761905</v>
      </c>
      <c r="BS19" s="75">
        <f t="shared" si="4"/>
        <v>38.285714285714285</v>
      </c>
      <c r="BT19" s="75">
        <f t="shared" si="5"/>
        <v>80.19047619047619</v>
      </c>
    </row>
    <row r="20" spans="1:72">
      <c r="A20" s="38"/>
      <c r="B20" s="71"/>
      <c r="C20" s="13" t="s">
        <v>224</v>
      </c>
      <c r="D20" s="13" t="s">
        <v>217</v>
      </c>
      <c r="E20" s="13">
        <v>17</v>
      </c>
      <c r="F20" s="13"/>
      <c r="G20" s="5">
        <v>16</v>
      </c>
      <c r="H20" s="5">
        <v>12</v>
      </c>
      <c r="I20" s="5">
        <v>2010</v>
      </c>
      <c r="J20" s="5">
        <v>3</v>
      </c>
      <c r="K20" s="5">
        <v>1</v>
      </c>
      <c r="L20" s="5">
        <v>2011</v>
      </c>
      <c r="M20" s="13">
        <v>13.5</v>
      </c>
      <c r="N20" s="13">
        <v>100</v>
      </c>
      <c r="O20" s="13"/>
      <c r="P20" s="5"/>
      <c r="Q20" s="5"/>
      <c r="R20" s="5">
        <v>2010</v>
      </c>
      <c r="S20" s="5"/>
      <c r="T20" s="5"/>
      <c r="U20" s="5">
        <v>2010</v>
      </c>
      <c r="V20" s="5"/>
      <c r="W20" s="5"/>
      <c r="X20" s="5">
        <v>2010</v>
      </c>
      <c r="Y20" s="5"/>
      <c r="Z20" s="5"/>
      <c r="AA20" s="5">
        <v>2010</v>
      </c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>
        <f t="shared" si="0"/>
        <v>4.18E-5</v>
      </c>
      <c r="AY20" s="5">
        <v>5</v>
      </c>
      <c r="AZ20" s="5">
        <v>5</v>
      </c>
      <c r="BA20" s="5">
        <v>2011</v>
      </c>
      <c r="BB20" s="13"/>
      <c r="BC20" s="13">
        <v>5.25</v>
      </c>
      <c r="BD20" s="13">
        <v>111</v>
      </c>
      <c r="BE20" s="13">
        <v>15</v>
      </c>
      <c r="BF20" s="13">
        <v>3</v>
      </c>
      <c r="BG20" s="13">
        <v>5.8000000000000003E-2</v>
      </c>
      <c r="BH20" s="13">
        <v>4.1799999999999997E-2</v>
      </c>
      <c r="BI20" s="13">
        <v>58</v>
      </c>
      <c r="BJ20" s="13">
        <v>34.1</v>
      </c>
      <c r="BK20" s="72"/>
      <c r="BL20" s="38">
        <v>20.399999999999999</v>
      </c>
      <c r="BM20" s="38">
        <v>41.8</v>
      </c>
      <c r="BN20" s="38">
        <v>32</v>
      </c>
      <c r="BO20" s="38">
        <v>12.7</v>
      </c>
      <c r="BP20" s="38">
        <f t="shared" si="1"/>
        <v>3.4100000000000005E-2</v>
      </c>
      <c r="BQ20" s="75">
        <f t="shared" si="2"/>
        <v>64.952380952380963</v>
      </c>
      <c r="BR20" s="75">
        <f t="shared" si="3"/>
        <v>60.952380952380949</v>
      </c>
      <c r="BS20" s="75">
        <f t="shared" si="4"/>
        <v>38.857142857142861</v>
      </c>
      <c r="BT20" s="75">
        <f t="shared" si="5"/>
        <v>99.80952380952381</v>
      </c>
    </row>
    <row r="21" spans="1:72">
      <c r="A21" s="38"/>
      <c r="B21" s="71"/>
      <c r="C21" s="13" t="s">
        <v>224</v>
      </c>
      <c r="D21" s="13" t="s">
        <v>223</v>
      </c>
      <c r="E21" s="13">
        <v>18</v>
      </c>
      <c r="F21" s="13"/>
      <c r="G21" s="5">
        <v>16</v>
      </c>
      <c r="H21" s="5">
        <v>12</v>
      </c>
      <c r="I21" s="5">
        <v>2010</v>
      </c>
      <c r="J21" s="5">
        <v>3</v>
      </c>
      <c r="K21" s="5">
        <v>1</v>
      </c>
      <c r="L21" s="5">
        <v>2011</v>
      </c>
      <c r="M21" s="13">
        <v>13.5</v>
      </c>
      <c r="N21" s="13">
        <v>100</v>
      </c>
      <c r="O21" s="13"/>
      <c r="P21" s="5"/>
      <c r="Q21" s="5"/>
      <c r="R21" s="5">
        <v>2010</v>
      </c>
      <c r="S21" s="5"/>
      <c r="T21" s="5"/>
      <c r="U21" s="5">
        <v>2010</v>
      </c>
      <c r="V21" s="5"/>
      <c r="W21" s="5"/>
      <c r="X21" s="5">
        <v>2010</v>
      </c>
      <c r="Y21" s="5"/>
      <c r="Z21" s="5"/>
      <c r="AA21" s="5">
        <v>2010</v>
      </c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>
        <f t="shared" si="0"/>
        <v>2.87E-5</v>
      </c>
      <c r="AY21" s="5">
        <v>5</v>
      </c>
      <c r="AZ21" s="5">
        <v>5</v>
      </c>
      <c r="BA21" s="5">
        <v>2011</v>
      </c>
      <c r="BB21" s="13"/>
      <c r="BC21" s="13">
        <v>5.25</v>
      </c>
      <c r="BD21" s="13">
        <v>89</v>
      </c>
      <c r="BE21" s="13">
        <v>26</v>
      </c>
      <c r="BF21" s="13">
        <v>4</v>
      </c>
      <c r="BG21" s="13">
        <v>4.4200000000000003E-2</v>
      </c>
      <c r="BH21" s="13">
        <v>2.87E-2</v>
      </c>
      <c r="BI21" s="13">
        <v>44.2</v>
      </c>
      <c r="BJ21" s="13">
        <v>13.3</v>
      </c>
      <c r="BK21" s="72"/>
      <c r="BL21" s="38">
        <v>8.8000000000000007</v>
      </c>
      <c r="BM21" s="38">
        <v>28.7</v>
      </c>
      <c r="BN21" s="38">
        <v>20</v>
      </c>
      <c r="BO21" s="38">
        <v>12.3</v>
      </c>
      <c r="BP21" s="38">
        <f t="shared" si="1"/>
        <v>1.3300000000000001E-2</v>
      </c>
      <c r="BQ21" s="75">
        <f t="shared" si="2"/>
        <v>25.333333333333332</v>
      </c>
      <c r="BR21" s="75">
        <f t="shared" si="3"/>
        <v>38.095238095238095</v>
      </c>
      <c r="BS21" s="75">
        <f t="shared" si="4"/>
        <v>16.761904761904763</v>
      </c>
      <c r="BT21" s="75">
        <f t="shared" si="5"/>
        <v>54.857142857142861</v>
      </c>
    </row>
    <row r="22" spans="1:72">
      <c r="A22" s="38"/>
      <c r="B22" s="71"/>
      <c r="C22" s="13" t="s">
        <v>224</v>
      </c>
      <c r="D22" s="13" t="s">
        <v>221</v>
      </c>
      <c r="E22" s="13">
        <v>19</v>
      </c>
      <c r="F22" s="13"/>
      <c r="G22" s="5">
        <v>16</v>
      </c>
      <c r="H22" s="5">
        <v>12</v>
      </c>
      <c r="I22" s="5">
        <v>2010</v>
      </c>
      <c r="J22" s="5">
        <v>3</v>
      </c>
      <c r="K22" s="5">
        <v>1</v>
      </c>
      <c r="L22" s="5">
        <v>2011</v>
      </c>
      <c r="M22" s="13">
        <v>13.5</v>
      </c>
      <c r="N22" s="13">
        <v>100</v>
      </c>
      <c r="O22" s="13"/>
      <c r="P22" s="5"/>
      <c r="Q22" s="5"/>
      <c r="R22" s="5">
        <v>2010</v>
      </c>
      <c r="S22" s="5"/>
      <c r="T22" s="5"/>
      <c r="U22" s="5">
        <v>2010</v>
      </c>
      <c r="V22" s="5"/>
      <c r="W22" s="5"/>
      <c r="X22" s="5">
        <v>2010</v>
      </c>
      <c r="Y22" s="5"/>
      <c r="Z22" s="5"/>
      <c r="AA22" s="5">
        <v>2010</v>
      </c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>
        <f t="shared" si="0"/>
        <v>4.6600000000000001E-5</v>
      </c>
      <c r="AY22" s="5">
        <v>5</v>
      </c>
      <c r="AZ22" s="5">
        <v>5</v>
      </c>
      <c r="BA22" s="5">
        <v>2011</v>
      </c>
      <c r="BB22" s="13"/>
      <c r="BC22" s="13">
        <v>5.25</v>
      </c>
      <c r="BD22" s="13">
        <v>119</v>
      </c>
      <c r="BE22" s="13">
        <v>31</v>
      </c>
      <c r="BF22" s="13">
        <v>4</v>
      </c>
      <c r="BG22" s="13">
        <v>7.690000000000001E-2</v>
      </c>
      <c r="BH22" s="13">
        <v>4.6600000000000003E-2</v>
      </c>
      <c r="BI22" s="13">
        <v>76.900000000000006</v>
      </c>
      <c r="BJ22" s="13">
        <v>40.9</v>
      </c>
      <c r="BK22" s="72"/>
      <c r="BL22" s="38">
        <v>23.2</v>
      </c>
      <c r="BM22" s="38">
        <v>46.6</v>
      </c>
      <c r="BN22" s="38">
        <v>36</v>
      </c>
      <c r="BO22" s="38">
        <v>16.7</v>
      </c>
      <c r="BP22" s="38">
        <f t="shared" si="1"/>
        <v>4.0899999999999999E-2</v>
      </c>
      <c r="BQ22" s="75">
        <f t="shared" si="2"/>
        <v>77.904761904761898</v>
      </c>
      <c r="BR22" s="75">
        <f t="shared" si="3"/>
        <v>68.571428571428569</v>
      </c>
      <c r="BS22" s="75">
        <f t="shared" si="4"/>
        <v>44.190476190476197</v>
      </c>
      <c r="BT22" s="75">
        <f t="shared" si="5"/>
        <v>112.76190476190476</v>
      </c>
    </row>
    <row r="23" spans="1:72">
      <c r="A23" s="38"/>
      <c r="B23" s="71"/>
      <c r="C23" s="13" t="s">
        <v>224</v>
      </c>
      <c r="D23" s="13" t="s">
        <v>216</v>
      </c>
      <c r="E23" s="13">
        <v>20</v>
      </c>
      <c r="F23" s="13"/>
      <c r="G23" s="5">
        <v>16</v>
      </c>
      <c r="H23" s="5">
        <v>12</v>
      </c>
      <c r="I23" s="5">
        <v>2010</v>
      </c>
      <c r="J23" s="5">
        <v>3</v>
      </c>
      <c r="K23" s="5">
        <v>1</v>
      </c>
      <c r="L23" s="5">
        <v>2011</v>
      </c>
      <c r="M23" s="13">
        <v>13.5</v>
      </c>
      <c r="N23" s="13">
        <v>100</v>
      </c>
      <c r="O23" s="13"/>
      <c r="P23" s="5"/>
      <c r="Q23" s="5"/>
      <c r="R23" s="5">
        <v>2010</v>
      </c>
      <c r="S23" s="5"/>
      <c r="T23" s="5"/>
      <c r="U23" s="5">
        <v>2010</v>
      </c>
      <c r="V23" s="5"/>
      <c r="W23" s="5"/>
      <c r="X23" s="5">
        <v>2010</v>
      </c>
      <c r="Y23" s="5"/>
      <c r="Z23" s="5"/>
      <c r="AA23" s="5">
        <v>2010</v>
      </c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>
        <f t="shared" si="0"/>
        <v>0</v>
      </c>
      <c r="AY23" s="5">
        <v>5</v>
      </c>
      <c r="AZ23" s="5">
        <v>5</v>
      </c>
      <c r="BA23" s="5">
        <v>2011</v>
      </c>
      <c r="BB23" s="13"/>
      <c r="BC23" s="13"/>
      <c r="BD23" s="13"/>
      <c r="BE23" s="13"/>
      <c r="BF23" s="13"/>
      <c r="BG23" s="13">
        <v>0</v>
      </c>
      <c r="BH23" s="13">
        <v>0</v>
      </c>
      <c r="BI23" s="13"/>
      <c r="BJ23" s="13"/>
      <c r="BK23" s="72"/>
      <c r="BL23" s="38"/>
      <c r="BM23" s="38"/>
      <c r="BN23" s="38"/>
      <c r="BO23" s="38"/>
      <c r="BP23" s="38"/>
      <c r="BQ23" s="75"/>
      <c r="BR23" s="75"/>
      <c r="BS23" s="75"/>
      <c r="BT23" s="75"/>
    </row>
    <row r="24" spans="1:72">
      <c r="A24" s="69"/>
      <c r="C24" s="13" t="s">
        <v>224</v>
      </c>
      <c r="D24" s="73" t="s">
        <v>219</v>
      </c>
      <c r="E24" s="73">
        <v>21</v>
      </c>
      <c r="F24" s="13"/>
      <c r="G24" s="5">
        <v>16</v>
      </c>
      <c r="H24" s="5">
        <v>12</v>
      </c>
      <c r="I24" s="5">
        <v>2010</v>
      </c>
      <c r="J24" s="5">
        <v>3</v>
      </c>
      <c r="K24" s="5">
        <v>1</v>
      </c>
      <c r="L24" s="5">
        <v>2011</v>
      </c>
      <c r="M24" s="13">
        <v>13.5</v>
      </c>
      <c r="N24" s="13">
        <v>100</v>
      </c>
      <c r="O24" s="13"/>
      <c r="P24" s="13"/>
      <c r="Q24" s="13"/>
      <c r="R24" s="5">
        <v>2010</v>
      </c>
      <c r="S24" s="13"/>
      <c r="T24" s="13"/>
      <c r="U24" s="5">
        <v>2010</v>
      </c>
      <c r="V24" s="13"/>
      <c r="W24" s="13"/>
      <c r="X24" s="5">
        <v>2010</v>
      </c>
      <c r="Y24" s="13"/>
      <c r="Z24" s="13"/>
      <c r="AA24" s="5">
        <v>2010</v>
      </c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>
        <f t="shared" si="0"/>
        <v>4.5899999999999998E-5</v>
      </c>
      <c r="AY24" s="74">
        <v>5</v>
      </c>
      <c r="AZ24" s="74">
        <v>5</v>
      </c>
      <c r="BA24" s="74">
        <v>2011</v>
      </c>
      <c r="BB24" s="13"/>
      <c r="BC24" s="13">
        <v>5.25</v>
      </c>
      <c r="BD24" s="73">
        <v>90</v>
      </c>
      <c r="BE24" s="73">
        <v>31</v>
      </c>
      <c r="BF24" s="73">
        <v>3</v>
      </c>
      <c r="BG24" s="73">
        <v>0.1071</v>
      </c>
      <c r="BH24" s="73">
        <v>4.5899999999999996E-2</v>
      </c>
      <c r="BI24" s="73">
        <v>100</v>
      </c>
      <c r="BJ24" s="73">
        <v>59.9</v>
      </c>
      <c r="BL24" s="69">
        <v>34.5</v>
      </c>
      <c r="BM24" s="69">
        <v>45.9</v>
      </c>
      <c r="BN24" s="69">
        <v>40</v>
      </c>
      <c r="BO24" s="69">
        <v>13.3</v>
      </c>
      <c r="BP24" s="38">
        <f t="shared" si="1"/>
        <v>6.4152899999999999E-2</v>
      </c>
      <c r="BQ24" s="75">
        <f t="shared" si="2"/>
        <v>122.196</v>
      </c>
      <c r="BR24" s="75">
        <f t="shared" si="3"/>
        <v>76.19047619047619</v>
      </c>
      <c r="BS24" s="75">
        <f t="shared" si="4"/>
        <v>70.38</v>
      </c>
      <c r="BT24" s="75">
        <f t="shared" si="5"/>
        <v>146.5704761904762</v>
      </c>
    </row>
    <row r="25" spans="1:72">
      <c r="A25" s="69"/>
      <c r="C25" s="13" t="s">
        <v>225</v>
      </c>
      <c r="D25" s="73" t="s">
        <v>219</v>
      </c>
      <c r="E25" s="73">
        <v>22</v>
      </c>
      <c r="F25" s="13"/>
      <c r="G25" s="5">
        <v>16</v>
      </c>
      <c r="H25" s="5">
        <v>12</v>
      </c>
      <c r="I25" s="5">
        <v>2010</v>
      </c>
      <c r="J25" s="5">
        <v>3</v>
      </c>
      <c r="K25" s="5">
        <v>1</v>
      </c>
      <c r="L25" s="5">
        <v>2011</v>
      </c>
      <c r="M25" s="13">
        <v>13.5</v>
      </c>
      <c r="N25" s="13">
        <v>100</v>
      </c>
      <c r="O25" s="13"/>
      <c r="P25" s="13"/>
      <c r="Q25" s="13"/>
      <c r="R25" s="5">
        <v>2010</v>
      </c>
      <c r="S25" s="13"/>
      <c r="T25" s="13"/>
      <c r="U25" s="5">
        <v>2010</v>
      </c>
      <c r="V25" s="13"/>
      <c r="W25" s="13"/>
      <c r="X25" s="5">
        <v>2010</v>
      </c>
      <c r="Y25" s="13"/>
      <c r="Z25" s="13"/>
      <c r="AA25" s="5">
        <v>2010</v>
      </c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>
        <f t="shared" si="0"/>
        <v>1.795E-4</v>
      </c>
      <c r="AY25" s="74">
        <v>5</v>
      </c>
      <c r="AZ25" s="74">
        <v>5</v>
      </c>
      <c r="BA25" s="74">
        <v>2011</v>
      </c>
      <c r="BB25" s="13"/>
      <c r="BC25" s="13">
        <v>5.25</v>
      </c>
      <c r="BD25" s="73">
        <v>127</v>
      </c>
      <c r="BE25" s="73">
        <v>93</v>
      </c>
      <c r="BF25" s="73">
        <v>4</v>
      </c>
      <c r="BG25" s="73">
        <v>0.60720000000000007</v>
      </c>
      <c r="BH25" s="73">
        <v>0.17949999999999999</v>
      </c>
      <c r="BI25" s="73">
        <v>100</v>
      </c>
      <c r="BJ25" s="73">
        <v>45</v>
      </c>
      <c r="BL25" s="69">
        <v>19</v>
      </c>
      <c r="BM25" s="69">
        <v>179.5</v>
      </c>
      <c r="BN25" s="69">
        <v>64</v>
      </c>
      <c r="BO25" s="69">
        <v>14.7</v>
      </c>
      <c r="BP25" s="38">
        <f t="shared" si="1"/>
        <v>0.27324000000000004</v>
      </c>
      <c r="BQ25" s="75">
        <f t="shared" si="2"/>
        <v>520.45714285714291</v>
      </c>
      <c r="BR25" s="75">
        <f t="shared" si="3"/>
        <v>121.9047619047619</v>
      </c>
      <c r="BS25" s="75">
        <f t="shared" si="4"/>
        <v>219.74857142857144</v>
      </c>
      <c r="BT25" s="75">
        <f t="shared" si="5"/>
        <v>341.65333333333331</v>
      </c>
    </row>
    <row r="26" spans="1:72">
      <c r="A26" s="69"/>
      <c r="C26" s="13" t="s">
        <v>225</v>
      </c>
      <c r="D26" s="73" t="s">
        <v>223</v>
      </c>
      <c r="E26" s="73">
        <v>23</v>
      </c>
      <c r="F26" s="13"/>
      <c r="G26" s="5">
        <v>16</v>
      </c>
      <c r="H26" s="5">
        <v>12</v>
      </c>
      <c r="I26" s="5">
        <v>2010</v>
      </c>
      <c r="J26" s="5">
        <v>3</v>
      </c>
      <c r="K26" s="5">
        <v>1</v>
      </c>
      <c r="L26" s="5">
        <v>2011</v>
      </c>
      <c r="M26" s="13">
        <v>13.5</v>
      </c>
      <c r="N26" s="13">
        <v>100</v>
      </c>
      <c r="O26" s="13"/>
      <c r="P26" s="13"/>
      <c r="Q26" s="13"/>
      <c r="R26" s="5">
        <v>2010</v>
      </c>
      <c r="S26" s="13"/>
      <c r="T26" s="13"/>
      <c r="U26" s="5">
        <v>2010</v>
      </c>
      <c r="V26" s="13"/>
      <c r="W26" s="13"/>
      <c r="X26" s="5">
        <v>2010</v>
      </c>
      <c r="Y26" s="13"/>
      <c r="Z26" s="13"/>
      <c r="AA26" s="5">
        <v>2010</v>
      </c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>
        <f t="shared" si="0"/>
        <v>8.1299999999999997E-5</v>
      </c>
      <c r="AY26" s="74">
        <v>5</v>
      </c>
      <c r="AZ26" s="74">
        <v>5</v>
      </c>
      <c r="BA26" s="74">
        <v>2011</v>
      </c>
      <c r="BB26" s="13"/>
      <c r="BC26" s="13">
        <v>5.25</v>
      </c>
      <c r="BD26" s="73">
        <v>73</v>
      </c>
      <c r="BE26" s="73">
        <v>105</v>
      </c>
      <c r="BF26" s="73">
        <v>4</v>
      </c>
      <c r="BG26" s="73">
        <v>0.33660000000000001</v>
      </c>
      <c r="BH26" s="73">
        <v>8.1299999999999997E-2</v>
      </c>
      <c r="BI26" s="73">
        <v>100</v>
      </c>
      <c r="BJ26" s="73">
        <v>55.7</v>
      </c>
      <c r="BL26" s="69">
        <v>35.700000000000003</v>
      </c>
      <c r="BM26" s="69">
        <v>81.3</v>
      </c>
      <c r="BN26" s="69">
        <v>66</v>
      </c>
      <c r="BO26" s="69">
        <v>18.399999999999999</v>
      </c>
      <c r="BP26" s="38">
        <f t="shared" si="1"/>
        <v>0.18748620000000002</v>
      </c>
      <c r="BQ26" s="75">
        <f t="shared" si="2"/>
        <v>357.11657142857149</v>
      </c>
      <c r="BR26" s="75">
        <f t="shared" si="3"/>
        <v>125.71428571428571</v>
      </c>
      <c r="BS26" s="75">
        <f t="shared" si="4"/>
        <v>228.88800000000001</v>
      </c>
      <c r="BT26" s="75">
        <f t="shared" si="5"/>
        <v>354.6022857142857</v>
      </c>
    </row>
    <row r="27" spans="1:72">
      <c r="A27" s="69"/>
      <c r="C27" s="13" t="s">
        <v>225</v>
      </c>
      <c r="D27" s="73" t="s">
        <v>216</v>
      </c>
      <c r="E27" s="73">
        <v>24</v>
      </c>
      <c r="F27" s="13"/>
      <c r="G27" s="5">
        <v>16</v>
      </c>
      <c r="H27" s="5">
        <v>12</v>
      </c>
      <c r="I27" s="5">
        <v>2010</v>
      </c>
      <c r="J27" s="5">
        <v>3</v>
      </c>
      <c r="K27" s="5">
        <v>1</v>
      </c>
      <c r="L27" s="5">
        <v>2011</v>
      </c>
      <c r="M27" s="13">
        <v>13.5</v>
      </c>
      <c r="N27" s="13">
        <v>100</v>
      </c>
      <c r="O27" s="13"/>
      <c r="P27" s="13"/>
      <c r="Q27" s="13"/>
      <c r="R27" s="5">
        <v>2010</v>
      </c>
      <c r="S27" s="13"/>
      <c r="T27" s="13"/>
      <c r="U27" s="5">
        <v>2010</v>
      </c>
      <c r="V27" s="13"/>
      <c r="W27" s="13"/>
      <c r="X27" s="5">
        <v>2010</v>
      </c>
      <c r="Y27" s="13"/>
      <c r="Z27" s="13"/>
      <c r="AA27" s="5">
        <v>2010</v>
      </c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>
        <f t="shared" si="0"/>
        <v>0</v>
      </c>
      <c r="AY27" s="74">
        <v>5</v>
      </c>
      <c r="AZ27" s="74">
        <v>5</v>
      </c>
      <c r="BA27" s="74">
        <v>2011</v>
      </c>
      <c r="BB27" s="13"/>
      <c r="BC27" s="13"/>
      <c r="BD27" s="13"/>
      <c r="BE27" s="13"/>
      <c r="BF27" s="13"/>
      <c r="BG27" s="13">
        <v>0</v>
      </c>
      <c r="BH27" s="13">
        <v>0</v>
      </c>
      <c r="BI27" s="13"/>
      <c r="BJ27" s="13"/>
      <c r="BP27" s="38"/>
      <c r="BQ27" s="75"/>
      <c r="BR27" s="75"/>
      <c r="BS27" s="75"/>
      <c r="BT27" s="75"/>
    </row>
    <row r="28" spans="1:72">
      <c r="A28" s="69"/>
      <c r="C28" s="13" t="s">
        <v>225</v>
      </c>
      <c r="D28" s="13" t="s">
        <v>217</v>
      </c>
      <c r="E28" s="73">
        <v>25</v>
      </c>
      <c r="F28" s="13"/>
      <c r="G28" s="5">
        <v>16</v>
      </c>
      <c r="H28" s="5">
        <v>12</v>
      </c>
      <c r="I28" s="5">
        <v>2010</v>
      </c>
      <c r="J28" s="5">
        <v>3</v>
      </c>
      <c r="K28" s="5">
        <v>1</v>
      </c>
      <c r="L28" s="5">
        <v>2011</v>
      </c>
      <c r="M28" s="13">
        <v>13.5</v>
      </c>
      <c r="N28" s="13">
        <v>100</v>
      </c>
      <c r="O28" s="13"/>
      <c r="P28" s="13"/>
      <c r="Q28" s="13"/>
      <c r="R28" s="5">
        <v>2010</v>
      </c>
      <c r="S28" s="13"/>
      <c r="T28" s="13"/>
      <c r="U28" s="5">
        <v>2010</v>
      </c>
      <c r="V28" s="13"/>
      <c r="W28" s="13"/>
      <c r="X28" s="5">
        <v>2010</v>
      </c>
      <c r="Y28" s="13"/>
      <c r="Z28" s="13"/>
      <c r="AA28" s="5">
        <v>2010</v>
      </c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>
        <f t="shared" si="0"/>
        <v>4.5099999999999998E-5</v>
      </c>
      <c r="AY28" s="74">
        <v>5</v>
      </c>
      <c r="AZ28" s="74">
        <v>5</v>
      </c>
      <c r="BA28" s="74">
        <v>2011</v>
      </c>
      <c r="BB28" s="13"/>
      <c r="BC28" s="13">
        <v>5.25</v>
      </c>
      <c r="BD28" s="13">
        <v>87</v>
      </c>
      <c r="BE28" s="13">
        <v>55</v>
      </c>
      <c r="BF28" s="13">
        <v>4</v>
      </c>
      <c r="BG28" s="13">
        <v>0.14130000000000001</v>
      </c>
      <c r="BH28" s="13">
        <v>4.5100000000000001E-2</v>
      </c>
      <c r="BI28" s="13">
        <v>100</v>
      </c>
      <c r="BJ28" s="73">
        <v>57.4</v>
      </c>
      <c r="BL28">
        <v>29.7</v>
      </c>
      <c r="BM28">
        <v>45.1</v>
      </c>
      <c r="BN28">
        <v>34</v>
      </c>
      <c r="BO28">
        <v>20.3</v>
      </c>
      <c r="BP28" s="38">
        <f t="shared" si="1"/>
        <v>8.1106200000000003E-2</v>
      </c>
      <c r="BQ28" s="75">
        <f t="shared" si="2"/>
        <v>154.488</v>
      </c>
      <c r="BR28" s="75">
        <f t="shared" si="3"/>
        <v>64.761904761904759</v>
      </c>
      <c r="BS28" s="75">
        <f t="shared" si="4"/>
        <v>79.935428571428574</v>
      </c>
      <c r="BT28" s="75">
        <f t="shared" si="5"/>
        <v>144.69733333333335</v>
      </c>
    </row>
    <row r="29" spans="1:72">
      <c r="A29" s="69"/>
      <c r="C29" s="13" t="s">
        <v>225</v>
      </c>
      <c r="D29" s="73" t="s">
        <v>226</v>
      </c>
      <c r="E29" s="73">
        <v>26</v>
      </c>
      <c r="F29" s="13"/>
      <c r="G29" s="5">
        <v>16</v>
      </c>
      <c r="H29" s="5">
        <v>12</v>
      </c>
      <c r="I29" s="5">
        <v>2010</v>
      </c>
      <c r="J29" s="5">
        <v>3</v>
      </c>
      <c r="K29" s="5">
        <v>1</v>
      </c>
      <c r="L29" s="5">
        <v>2011</v>
      </c>
      <c r="M29" s="13">
        <v>13.5</v>
      </c>
      <c r="N29" s="13">
        <v>100</v>
      </c>
      <c r="O29" s="13"/>
      <c r="P29" s="13"/>
      <c r="Q29" s="13"/>
      <c r="R29" s="5">
        <v>2010</v>
      </c>
      <c r="S29" s="13"/>
      <c r="T29" s="13"/>
      <c r="U29" s="5">
        <v>2010</v>
      </c>
      <c r="V29" s="13"/>
      <c r="W29" s="13"/>
      <c r="X29" s="5">
        <v>2010</v>
      </c>
      <c r="Y29" s="13"/>
      <c r="Z29" s="13"/>
      <c r="AA29" s="5">
        <v>2010</v>
      </c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>
        <f t="shared" si="0"/>
        <v>3.5000000000000004E-5</v>
      </c>
      <c r="AY29" s="74">
        <v>5</v>
      </c>
      <c r="AZ29" s="74">
        <v>5</v>
      </c>
      <c r="BA29" s="74">
        <v>2011</v>
      </c>
      <c r="BB29" s="13"/>
      <c r="BC29" s="13">
        <v>5.25</v>
      </c>
      <c r="BD29" s="13">
        <v>83</v>
      </c>
      <c r="BE29" s="13">
        <v>48</v>
      </c>
      <c r="BF29" s="13">
        <v>4</v>
      </c>
      <c r="BG29" s="13">
        <v>9.01E-2</v>
      </c>
      <c r="BH29" s="13">
        <v>3.5000000000000003E-2</v>
      </c>
      <c r="BI29" s="13">
        <v>90.1</v>
      </c>
      <c r="BJ29" s="73">
        <v>68</v>
      </c>
      <c r="BL29">
        <v>28.2</v>
      </c>
      <c r="BM29">
        <v>35</v>
      </c>
      <c r="BN29">
        <v>24</v>
      </c>
      <c r="BO29">
        <v>16.3</v>
      </c>
      <c r="BP29" s="38">
        <f t="shared" si="1"/>
        <v>6.8000000000000005E-2</v>
      </c>
      <c r="BQ29" s="75">
        <f t="shared" si="2"/>
        <v>129.52380952380952</v>
      </c>
      <c r="BR29" s="75">
        <f t="shared" si="3"/>
        <v>45.714285714285722</v>
      </c>
      <c r="BS29" s="75">
        <f t="shared" si="4"/>
        <v>53.714285714285715</v>
      </c>
      <c r="BT29" s="75">
        <f t="shared" si="5"/>
        <v>99.428571428571445</v>
      </c>
    </row>
    <row r="30" spans="1:72">
      <c r="A30" s="69"/>
      <c r="C30" s="13" t="s">
        <v>225</v>
      </c>
      <c r="D30" s="73" t="s">
        <v>218</v>
      </c>
      <c r="E30" s="73">
        <v>27</v>
      </c>
      <c r="F30" s="13"/>
      <c r="G30" s="5">
        <v>16</v>
      </c>
      <c r="H30" s="5">
        <v>12</v>
      </c>
      <c r="I30" s="5">
        <v>2010</v>
      </c>
      <c r="J30" s="5">
        <v>3</v>
      </c>
      <c r="K30" s="5">
        <v>1</v>
      </c>
      <c r="L30" s="5">
        <v>2011</v>
      </c>
      <c r="M30" s="13">
        <v>13.5</v>
      </c>
      <c r="N30" s="13">
        <v>100</v>
      </c>
      <c r="O30" s="13"/>
      <c r="P30" s="13"/>
      <c r="Q30" s="13"/>
      <c r="R30" s="5">
        <v>2010</v>
      </c>
      <c r="S30" s="13"/>
      <c r="T30" s="13"/>
      <c r="U30" s="5">
        <v>2010</v>
      </c>
      <c r="V30" s="13"/>
      <c r="W30" s="13"/>
      <c r="X30" s="5">
        <v>2010</v>
      </c>
      <c r="Y30" s="13"/>
      <c r="Z30" s="13"/>
      <c r="AA30" s="5">
        <v>2010</v>
      </c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>
        <f t="shared" si="0"/>
        <v>1.3599999999999999E-5</v>
      </c>
      <c r="AY30" s="74">
        <v>5</v>
      </c>
      <c r="AZ30" s="74">
        <v>5</v>
      </c>
      <c r="BA30" s="74">
        <v>2011</v>
      </c>
      <c r="BB30" s="13"/>
      <c r="BC30" s="13">
        <v>5.25</v>
      </c>
      <c r="BD30" s="13">
        <v>56</v>
      </c>
      <c r="BE30" s="13">
        <v>19</v>
      </c>
      <c r="BF30" s="13">
        <v>3</v>
      </c>
      <c r="BG30" s="13">
        <v>1.7600000000000001E-2</v>
      </c>
      <c r="BH30" s="13">
        <v>1.3599999999999999E-2</v>
      </c>
      <c r="BI30" s="13">
        <v>17.600000000000001</v>
      </c>
      <c r="BJ30" s="73">
        <v>71.3</v>
      </c>
      <c r="BL30">
        <v>25.2</v>
      </c>
      <c r="BM30">
        <v>13.6</v>
      </c>
      <c r="BN30">
        <v>0</v>
      </c>
      <c r="BO30">
        <v>17.5</v>
      </c>
      <c r="BP30" s="38">
        <f t="shared" si="1"/>
        <v>7.1300000000000002E-2</v>
      </c>
      <c r="BQ30" s="75">
        <f t="shared" si="2"/>
        <v>135.8095238095238</v>
      </c>
      <c r="BR30" s="75">
        <f t="shared" si="3"/>
        <v>0</v>
      </c>
      <c r="BS30" s="75">
        <f t="shared" si="4"/>
        <v>48</v>
      </c>
      <c r="BT30" s="75">
        <f t="shared" si="5"/>
        <v>48</v>
      </c>
    </row>
    <row r="31" spans="1:72">
      <c r="A31" s="69"/>
      <c r="C31" s="13" t="s">
        <v>225</v>
      </c>
      <c r="D31" s="13" t="s">
        <v>221</v>
      </c>
      <c r="E31" s="73">
        <v>28</v>
      </c>
      <c r="F31" s="13"/>
      <c r="G31" s="5">
        <v>16</v>
      </c>
      <c r="H31" s="5">
        <v>12</v>
      </c>
      <c r="I31" s="5">
        <v>2010</v>
      </c>
      <c r="J31" s="5">
        <v>3</v>
      </c>
      <c r="K31" s="5">
        <v>1</v>
      </c>
      <c r="L31" s="5">
        <v>2011</v>
      </c>
      <c r="M31" s="13">
        <v>13.5</v>
      </c>
      <c r="N31" s="13">
        <v>100</v>
      </c>
      <c r="O31" s="13"/>
      <c r="P31" s="13"/>
      <c r="Q31" s="13"/>
      <c r="R31" s="5">
        <v>2010</v>
      </c>
      <c r="S31" s="13"/>
      <c r="T31" s="13"/>
      <c r="U31" s="5">
        <v>2010</v>
      </c>
      <c r="V31" s="13"/>
      <c r="W31" s="13"/>
      <c r="X31" s="5">
        <v>2010</v>
      </c>
      <c r="Y31" s="13"/>
      <c r="Z31" s="13"/>
      <c r="AA31" s="5">
        <v>2010</v>
      </c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>
        <f t="shared" si="0"/>
        <v>3.96E-5</v>
      </c>
      <c r="AY31" s="74">
        <v>5</v>
      </c>
      <c r="AZ31" s="74">
        <v>5</v>
      </c>
      <c r="BA31" s="74">
        <v>2011</v>
      </c>
      <c r="BB31" s="13"/>
      <c r="BC31" s="13">
        <v>5.25</v>
      </c>
      <c r="BD31" s="13">
        <v>74</v>
      </c>
      <c r="BE31" s="13">
        <v>48</v>
      </c>
      <c r="BF31" s="13">
        <v>4</v>
      </c>
      <c r="BG31" s="13">
        <v>7.1199999999999999E-2</v>
      </c>
      <c r="BH31" s="13">
        <v>3.9600000000000003E-2</v>
      </c>
      <c r="BI31" s="13">
        <v>71.2</v>
      </c>
      <c r="BJ31" s="73">
        <v>65.599999999999994</v>
      </c>
      <c r="BL31">
        <v>26.1</v>
      </c>
      <c r="BM31">
        <v>39.6</v>
      </c>
      <c r="BN31">
        <v>24</v>
      </c>
      <c r="BO31">
        <v>18.5</v>
      </c>
      <c r="BP31" s="38">
        <f t="shared" si="1"/>
        <v>6.5599999999999992E-2</v>
      </c>
      <c r="BQ31" s="75">
        <f t="shared" si="2"/>
        <v>124.95238095238093</v>
      </c>
      <c r="BR31" s="75">
        <f t="shared" si="3"/>
        <v>45.714285714285722</v>
      </c>
      <c r="BS31" s="75">
        <f t="shared" si="4"/>
        <v>49.714285714285715</v>
      </c>
      <c r="BT31" s="75">
        <f t="shared" si="5"/>
        <v>95.428571428571445</v>
      </c>
    </row>
    <row r="32" spans="1:72">
      <c r="A32" s="69"/>
      <c r="C32" s="13" t="s">
        <v>225</v>
      </c>
      <c r="D32" s="73" t="s">
        <v>222</v>
      </c>
      <c r="E32" s="73">
        <v>29</v>
      </c>
      <c r="F32" s="13"/>
      <c r="G32" s="5">
        <v>16</v>
      </c>
      <c r="H32" s="5">
        <v>12</v>
      </c>
      <c r="I32" s="5">
        <v>2010</v>
      </c>
      <c r="J32" s="5">
        <v>3</v>
      </c>
      <c r="K32" s="5">
        <v>1</v>
      </c>
      <c r="L32" s="5">
        <v>2011</v>
      </c>
      <c r="M32" s="13">
        <v>13.5</v>
      </c>
      <c r="N32" s="13">
        <v>100</v>
      </c>
      <c r="O32" s="13"/>
      <c r="P32" s="13"/>
      <c r="Q32" s="13"/>
      <c r="R32" s="5">
        <v>2010</v>
      </c>
      <c r="S32" s="13"/>
      <c r="T32" s="13"/>
      <c r="U32" s="5">
        <v>2010</v>
      </c>
      <c r="V32" s="13"/>
      <c r="W32" s="13"/>
      <c r="X32" s="5">
        <v>2010</v>
      </c>
      <c r="Y32" s="13"/>
      <c r="Z32" s="13"/>
      <c r="AA32" s="5">
        <v>2010</v>
      </c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>
        <f t="shared" si="0"/>
        <v>6.5000000000000008E-5</v>
      </c>
      <c r="AY32" s="74">
        <v>5</v>
      </c>
      <c r="AZ32" s="74">
        <v>5</v>
      </c>
      <c r="BA32" s="74">
        <v>2011</v>
      </c>
      <c r="BB32" s="13"/>
      <c r="BC32" s="13">
        <v>5.25</v>
      </c>
      <c r="BD32" s="13">
        <v>105</v>
      </c>
      <c r="BE32" s="13">
        <v>65</v>
      </c>
      <c r="BF32" s="13">
        <v>5</v>
      </c>
      <c r="BG32" s="13">
        <v>0.20100000000000001</v>
      </c>
      <c r="BH32" s="13">
        <v>6.5000000000000002E-2</v>
      </c>
      <c r="BI32" s="13">
        <v>100</v>
      </c>
      <c r="BJ32" s="73">
        <v>52.5</v>
      </c>
      <c r="BL32">
        <v>20.5</v>
      </c>
      <c r="BM32">
        <v>65</v>
      </c>
      <c r="BN32">
        <v>48</v>
      </c>
      <c r="BO32">
        <v>18.7</v>
      </c>
      <c r="BP32" s="38">
        <f t="shared" si="1"/>
        <v>0.10552500000000001</v>
      </c>
      <c r="BQ32" s="75">
        <f t="shared" si="2"/>
        <v>201</v>
      </c>
      <c r="BR32" s="75">
        <f t="shared" si="3"/>
        <v>91.428571428571431</v>
      </c>
      <c r="BS32" s="75">
        <f t="shared" si="4"/>
        <v>78.485714285714295</v>
      </c>
      <c r="BT32" s="75">
        <f t="shared" si="5"/>
        <v>169.91428571428571</v>
      </c>
    </row>
    <row r="33" spans="1:72">
      <c r="A33" s="69"/>
      <c r="C33" s="13" t="s">
        <v>225</v>
      </c>
      <c r="D33" s="73" t="s">
        <v>216</v>
      </c>
      <c r="E33" s="73">
        <v>30</v>
      </c>
      <c r="F33" s="13"/>
      <c r="G33" s="5">
        <v>16</v>
      </c>
      <c r="H33" s="5">
        <v>12</v>
      </c>
      <c r="I33" s="5">
        <v>2010</v>
      </c>
      <c r="J33" s="5">
        <v>3</v>
      </c>
      <c r="K33" s="5">
        <v>1</v>
      </c>
      <c r="L33" s="5">
        <v>2011</v>
      </c>
      <c r="M33" s="13">
        <v>13.5</v>
      </c>
      <c r="N33" s="13">
        <v>100</v>
      </c>
      <c r="O33" s="13"/>
      <c r="P33" s="13"/>
      <c r="Q33" s="13"/>
      <c r="R33" s="5">
        <v>2010</v>
      </c>
      <c r="S33" s="13"/>
      <c r="T33" s="13"/>
      <c r="U33" s="5">
        <v>2010</v>
      </c>
      <c r="V33" s="13"/>
      <c r="W33" s="13"/>
      <c r="X33" s="5">
        <v>2010</v>
      </c>
      <c r="Y33" s="13"/>
      <c r="Z33" s="13"/>
      <c r="AA33" s="5">
        <v>2010</v>
      </c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>
        <f t="shared" si="0"/>
        <v>0</v>
      </c>
      <c r="AY33" s="74">
        <v>5</v>
      </c>
      <c r="AZ33" s="74">
        <v>5</v>
      </c>
      <c r="BA33" s="74">
        <v>2011</v>
      </c>
      <c r="BB33" s="13"/>
      <c r="BC33" s="13"/>
      <c r="BD33" s="13"/>
      <c r="BE33" s="13"/>
      <c r="BF33" s="13"/>
      <c r="BG33" s="13">
        <v>0</v>
      </c>
      <c r="BH33" s="13">
        <v>0</v>
      </c>
      <c r="BI33" s="13"/>
      <c r="BJ33" s="13"/>
      <c r="BP33" s="38"/>
      <c r="BQ33" s="75"/>
      <c r="BR33" s="75"/>
      <c r="BS33" s="75"/>
      <c r="BT33" s="75"/>
    </row>
    <row r="34" spans="1:72">
      <c r="A34" s="69"/>
      <c r="C34" s="13" t="s">
        <v>225</v>
      </c>
      <c r="D34" s="73" t="s">
        <v>219</v>
      </c>
      <c r="E34" s="73">
        <v>31</v>
      </c>
      <c r="F34" s="13"/>
      <c r="G34" s="5">
        <v>16</v>
      </c>
      <c r="H34" s="5">
        <v>12</v>
      </c>
      <c r="I34" s="5">
        <v>2010</v>
      </c>
      <c r="J34" s="5">
        <v>3</v>
      </c>
      <c r="K34" s="5">
        <v>1</v>
      </c>
      <c r="L34" s="5">
        <v>2011</v>
      </c>
      <c r="M34" s="13">
        <v>13.5</v>
      </c>
      <c r="N34" s="13">
        <v>100</v>
      </c>
      <c r="O34" s="13"/>
      <c r="P34" s="13"/>
      <c r="Q34" s="13"/>
      <c r="R34" s="5">
        <v>2010</v>
      </c>
      <c r="S34" s="13"/>
      <c r="T34" s="13"/>
      <c r="U34" s="5">
        <v>2010</v>
      </c>
      <c r="V34" s="13"/>
      <c r="W34" s="13"/>
      <c r="X34" s="5">
        <v>2010</v>
      </c>
      <c r="Y34" s="13"/>
      <c r="Z34" s="13"/>
      <c r="AA34" s="5">
        <v>2010</v>
      </c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>
        <f t="shared" si="0"/>
        <v>1.147E-4</v>
      </c>
      <c r="AY34" s="74">
        <v>5</v>
      </c>
      <c r="AZ34" s="74">
        <v>5</v>
      </c>
      <c r="BA34" s="74">
        <v>2011</v>
      </c>
      <c r="BB34" s="13"/>
      <c r="BC34" s="13">
        <v>5.25</v>
      </c>
      <c r="BD34" s="13">
        <v>56</v>
      </c>
      <c r="BE34" s="13">
        <v>78</v>
      </c>
      <c r="BF34" s="13">
        <v>5</v>
      </c>
      <c r="BG34" s="13">
        <v>0.39039999999999997</v>
      </c>
      <c r="BH34" s="13">
        <v>0.1147</v>
      </c>
      <c r="BI34" s="13">
        <v>100</v>
      </c>
      <c r="BJ34" s="13">
        <v>70.400000000000006</v>
      </c>
      <c r="BL34">
        <v>24.1</v>
      </c>
      <c r="BM34">
        <v>114.7</v>
      </c>
      <c r="BN34">
        <v>62</v>
      </c>
      <c r="BO34">
        <v>19.899999999999999</v>
      </c>
      <c r="BP34" s="38">
        <f t="shared" si="1"/>
        <v>0.27484160000000002</v>
      </c>
      <c r="BQ34" s="75">
        <f t="shared" si="2"/>
        <v>523.50780952380956</v>
      </c>
      <c r="BR34" s="75">
        <f t="shared" si="3"/>
        <v>118.0952380952381</v>
      </c>
      <c r="BS34" s="75">
        <f t="shared" si="4"/>
        <v>179.21219047619047</v>
      </c>
      <c r="BT34" s="75">
        <f t="shared" si="5"/>
        <v>297.30742857142855</v>
      </c>
    </row>
    <row r="35" spans="1:72">
      <c r="A35" s="69"/>
      <c r="C35" s="13" t="s">
        <v>225</v>
      </c>
      <c r="D35" s="13" t="s">
        <v>217</v>
      </c>
      <c r="E35" s="73">
        <v>32</v>
      </c>
      <c r="F35" s="13"/>
      <c r="G35" s="5">
        <v>16</v>
      </c>
      <c r="H35" s="5">
        <v>12</v>
      </c>
      <c r="I35" s="5">
        <v>2010</v>
      </c>
      <c r="J35" s="5">
        <v>3</v>
      </c>
      <c r="K35" s="5">
        <v>1</v>
      </c>
      <c r="L35" s="5">
        <v>2011</v>
      </c>
      <c r="M35" s="13">
        <v>13.5</v>
      </c>
      <c r="N35" s="13">
        <v>100</v>
      </c>
      <c r="O35" s="13"/>
      <c r="P35" s="13"/>
      <c r="Q35" s="13"/>
      <c r="R35" s="5">
        <v>2010</v>
      </c>
      <c r="S35" s="13"/>
      <c r="T35" s="13"/>
      <c r="U35" s="5">
        <v>2010</v>
      </c>
      <c r="V35" s="13"/>
      <c r="W35" s="13"/>
      <c r="X35" s="5">
        <v>2010</v>
      </c>
      <c r="Y35" s="13"/>
      <c r="Z35" s="13"/>
      <c r="AA35" s="5">
        <v>2010</v>
      </c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>
        <f t="shared" si="0"/>
        <v>1.3190000000000001E-4</v>
      </c>
      <c r="AY35" s="74">
        <v>5</v>
      </c>
      <c r="AZ35" s="74">
        <v>5</v>
      </c>
      <c r="BA35" s="74">
        <v>2011</v>
      </c>
      <c r="BB35" s="13"/>
      <c r="BC35" s="13">
        <v>5.25</v>
      </c>
      <c r="BD35" s="13">
        <v>72</v>
      </c>
      <c r="BE35" s="13">
        <v>225</v>
      </c>
      <c r="BF35" s="13">
        <v>4</v>
      </c>
      <c r="BG35" s="13">
        <v>0.63539999999999996</v>
      </c>
      <c r="BH35" s="13">
        <v>0.13190000000000002</v>
      </c>
      <c r="BI35" s="13">
        <v>100</v>
      </c>
      <c r="BJ35" s="13">
        <v>68.599999999999994</v>
      </c>
      <c r="BL35">
        <v>25.1</v>
      </c>
      <c r="BM35">
        <v>131.9</v>
      </c>
      <c r="BN35">
        <v>118</v>
      </c>
      <c r="BO35">
        <v>18.899999999999999</v>
      </c>
      <c r="BP35" s="38">
        <f t="shared" si="1"/>
        <v>0.43588439999999995</v>
      </c>
      <c r="BQ35" s="75">
        <f t="shared" si="2"/>
        <v>830.25599999999986</v>
      </c>
      <c r="BR35" s="75">
        <f t="shared" si="3"/>
        <v>224.76190476190476</v>
      </c>
      <c r="BS35" s="75">
        <f t="shared" si="4"/>
        <v>303.78171428571432</v>
      </c>
      <c r="BT35" s="75">
        <f t="shared" si="5"/>
        <v>528.54361904761913</v>
      </c>
    </row>
    <row r="36" spans="1:72">
      <c r="A36" s="69"/>
      <c r="C36" s="13" t="s">
        <v>225</v>
      </c>
      <c r="D36" s="73" t="s">
        <v>218</v>
      </c>
      <c r="E36" s="73">
        <v>33</v>
      </c>
      <c r="F36" s="13"/>
      <c r="G36" s="5">
        <v>16</v>
      </c>
      <c r="H36" s="5">
        <v>12</v>
      </c>
      <c r="I36" s="5">
        <v>2010</v>
      </c>
      <c r="J36" s="5">
        <v>3</v>
      </c>
      <c r="K36" s="5">
        <v>1</v>
      </c>
      <c r="L36" s="5">
        <v>2011</v>
      </c>
      <c r="M36" s="13">
        <v>13.5</v>
      </c>
      <c r="N36" s="13">
        <v>100</v>
      </c>
      <c r="O36" s="13"/>
      <c r="P36" s="13"/>
      <c r="Q36" s="13"/>
      <c r="R36" s="5">
        <v>2010</v>
      </c>
      <c r="S36" s="13"/>
      <c r="T36" s="13"/>
      <c r="U36" s="5">
        <v>2010</v>
      </c>
      <c r="V36" s="13"/>
      <c r="W36" s="13"/>
      <c r="X36" s="5">
        <v>2010</v>
      </c>
      <c r="Y36" s="13"/>
      <c r="Z36" s="13"/>
      <c r="AA36" s="5">
        <v>2010</v>
      </c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>
        <f t="shared" si="0"/>
        <v>4.2400000000000001E-5</v>
      </c>
      <c r="AY36" s="74">
        <v>5</v>
      </c>
      <c r="AZ36" s="74">
        <v>5</v>
      </c>
      <c r="BA36" s="74">
        <v>2011</v>
      </c>
      <c r="BB36" s="13"/>
      <c r="BC36" s="13">
        <v>5.25</v>
      </c>
      <c r="BD36" s="13">
        <v>55</v>
      </c>
      <c r="BE36" s="13">
        <v>68</v>
      </c>
      <c r="BF36" s="13">
        <v>5</v>
      </c>
      <c r="BG36" s="13">
        <v>0.21459999999999999</v>
      </c>
      <c r="BH36" s="13">
        <v>4.24E-2</v>
      </c>
      <c r="BI36" s="13">
        <v>100</v>
      </c>
      <c r="BJ36" s="13">
        <v>69.900000000000006</v>
      </c>
      <c r="BL36">
        <v>26.3</v>
      </c>
      <c r="BM36">
        <v>42.4</v>
      </c>
      <c r="BN36">
        <v>34</v>
      </c>
      <c r="BO36">
        <v>17.899999999999999</v>
      </c>
      <c r="BP36" s="38">
        <f t="shared" si="1"/>
        <v>0.15000540000000001</v>
      </c>
      <c r="BQ36" s="75">
        <f t="shared" si="2"/>
        <v>285.72457142857144</v>
      </c>
      <c r="BR36" s="75">
        <f t="shared" si="3"/>
        <v>64.761904761904759</v>
      </c>
      <c r="BS36" s="75">
        <f t="shared" si="4"/>
        <v>107.50438095238096</v>
      </c>
      <c r="BT36" s="75">
        <f t="shared" si="5"/>
        <v>172.26628571428571</v>
      </c>
    </row>
    <row r="37" spans="1:72">
      <c r="A37" s="69"/>
      <c r="C37" s="13" t="s">
        <v>225</v>
      </c>
      <c r="D37" s="73" t="s">
        <v>221</v>
      </c>
      <c r="E37" s="73">
        <v>34</v>
      </c>
      <c r="F37" s="13"/>
      <c r="G37" s="5">
        <v>16</v>
      </c>
      <c r="H37" s="5">
        <v>12</v>
      </c>
      <c r="I37" s="5">
        <v>2010</v>
      </c>
      <c r="J37" s="5">
        <v>3</v>
      </c>
      <c r="K37" s="5">
        <v>1</v>
      </c>
      <c r="L37" s="5">
        <v>2011</v>
      </c>
      <c r="M37" s="13">
        <v>13.5</v>
      </c>
      <c r="N37" s="13">
        <v>100</v>
      </c>
      <c r="O37" s="13"/>
      <c r="P37" s="13"/>
      <c r="Q37" s="13"/>
      <c r="R37" s="5">
        <v>2010</v>
      </c>
      <c r="S37" s="13"/>
      <c r="T37" s="13"/>
      <c r="U37" s="5">
        <v>2010</v>
      </c>
      <c r="V37" s="13"/>
      <c r="W37" s="13"/>
      <c r="X37" s="5">
        <v>2010</v>
      </c>
      <c r="Y37" s="13"/>
      <c r="Z37" s="13"/>
      <c r="AA37" s="5">
        <v>2010</v>
      </c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>
        <f t="shared" si="0"/>
        <v>2.3130000000000001E-4</v>
      </c>
      <c r="AY37" s="74">
        <v>5</v>
      </c>
      <c r="AZ37" s="74">
        <v>5</v>
      </c>
      <c r="BA37" s="74">
        <v>2011</v>
      </c>
      <c r="BB37" s="13"/>
      <c r="BC37" s="13">
        <v>5.25</v>
      </c>
      <c r="BD37" s="13">
        <v>90</v>
      </c>
      <c r="BE37" s="13">
        <v>197</v>
      </c>
      <c r="BF37" s="13">
        <v>6</v>
      </c>
      <c r="BG37" s="13">
        <v>0.81979999999999997</v>
      </c>
      <c r="BH37" s="13">
        <v>0.23130000000000001</v>
      </c>
      <c r="BI37" s="13">
        <v>100</v>
      </c>
      <c r="BJ37" s="13">
        <v>76.900000000000006</v>
      </c>
      <c r="BL37">
        <v>22.7</v>
      </c>
      <c r="BM37">
        <v>231.3</v>
      </c>
      <c r="BN37">
        <v>60</v>
      </c>
      <c r="BO37">
        <v>20.100000000000001</v>
      </c>
      <c r="BP37" s="38">
        <f t="shared" si="1"/>
        <v>0.63042620000000005</v>
      </c>
      <c r="BQ37" s="75">
        <f t="shared" si="2"/>
        <v>1200.8118095238096</v>
      </c>
      <c r="BR37" s="75">
        <f t="shared" si="3"/>
        <v>114.28571428571426</v>
      </c>
      <c r="BS37" s="75">
        <f t="shared" si="4"/>
        <v>354.46590476190471</v>
      </c>
      <c r="BT37" s="75">
        <f t="shared" si="5"/>
        <v>468.75161904761899</v>
      </c>
    </row>
    <row r="38" spans="1:72">
      <c r="A38" s="69"/>
      <c r="C38" s="13" t="s">
        <v>225</v>
      </c>
      <c r="D38" s="73" t="s">
        <v>223</v>
      </c>
      <c r="E38" s="73">
        <v>35</v>
      </c>
      <c r="F38" s="13"/>
      <c r="G38" s="5">
        <v>16</v>
      </c>
      <c r="H38" s="5">
        <v>12</v>
      </c>
      <c r="I38" s="5">
        <v>2010</v>
      </c>
      <c r="J38" s="5">
        <v>3</v>
      </c>
      <c r="K38" s="5">
        <v>1</v>
      </c>
      <c r="L38" s="5">
        <v>2011</v>
      </c>
      <c r="M38" s="13">
        <v>13.5</v>
      </c>
      <c r="N38" s="13">
        <v>100</v>
      </c>
      <c r="O38" s="13"/>
      <c r="P38" s="13"/>
      <c r="Q38" s="13"/>
      <c r="R38" s="5">
        <v>2010</v>
      </c>
      <c r="S38" s="13"/>
      <c r="T38" s="13"/>
      <c r="U38" s="5">
        <v>2010</v>
      </c>
      <c r="V38" s="13"/>
      <c r="W38" s="13"/>
      <c r="X38" s="5">
        <v>2010</v>
      </c>
      <c r="Y38" s="13"/>
      <c r="Z38" s="13"/>
      <c r="AA38" s="5">
        <v>2010</v>
      </c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>
        <f t="shared" si="0"/>
        <v>1.4239999999999999E-4</v>
      </c>
      <c r="AY38" s="74">
        <v>5</v>
      </c>
      <c r="AZ38" s="74">
        <v>5</v>
      </c>
      <c r="BA38" s="74">
        <v>2011</v>
      </c>
      <c r="BB38" s="13"/>
      <c r="BC38" s="13">
        <v>5.25</v>
      </c>
      <c r="BD38" s="13">
        <v>83</v>
      </c>
      <c r="BE38" s="13">
        <v>144</v>
      </c>
      <c r="BF38" s="13">
        <v>5</v>
      </c>
      <c r="BG38" s="13">
        <v>0.81459999999999999</v>
      </c>
      <c r="BH38" s="13">
        <v>0.1424</v>
      </c>
      <c r="BI38" s="13">
        <v>100</v>
      </c>
      <c r="BJ38" s="13">
        <v>70.400000000000006</v>
      </c>
      <c r="BL38">
        <v>25.5</v>
      </c>
      <c r="BM38">
        <v>142.4</v>
      </c>
      <c r="BN38">
        <v>52</v>
      </c>
      <c r="BO38">
        <v>20</v>
      </c>
      <c r="BP38" s="38">
        <f t="shared" si="1"/>
        <v>0.57347840000000005</v>
      </c>
      <c r="BQ38" s="75">
        <f t="shared" si="2"/>
        <v>1092.3398095238097</v>
      </c>
      <c r="BR38" s="75">
        <f t="shared" si="3"/>
        <v>99.047619047619051</v>
      </c>
      <c r="BS38" s="75">
        <f t="shared" si="4"/>
        <v>395.66285714285715</v>
      </c>
      <c r="BT38" s="75">
        <f t="shared" si="5"/>
        <v>494.71047619047619</v>
      </c>
    </row>
    <row r="39" spans="1:72">
      <c r="A39" s="69"/>
      <c r="C39" s="13" t="s">
        <v>224</v>
      </c>
      <c r="D39" s="73" t="s">
        <v>219</v>
      </c>
      <c r="E39" s="73">
        <v>36</v>
      </c>
      <c r="F39" s="13"/>
      <c r="G39" s="5">
        <v>16</v>
      </c>
      <c r="H39" s="5">
        <v>12</v>
      </c>
      <c r="I39" s="5">
        <v>2010</v>
      </c>
      <c r="J39" s="5">
        <v>3</v>
      </c>
      <c r="K39" s="5">
        <v>1</v>
      </c>
      <c r="L39" s="5">
        <v>2011</v>
      </c>
      <c r="M39" s="13">
        <v>13.5</v>
      </c>
      <c r="N39" s="13">
        <v>100</v>
      </c>
      <c r="O39" s="13"/>
      <c r="P39" s="13"/>
      <c r="Q39" s="13"/>
      <c r="R39" s="5">
        <v>2010</v>
      </c>
      <c r="S39" s="13"/>
      <c r="T39" s="13"/>
      <c r="U39" s="5">
        <v>2010</v>
      </c>
      <c r="V39" s="13"/>
      <c r="W39" s="13"/>
      <c r="X39" s="5">
        <v>2010</v>
      </c>
      <c r="Y39" s="13"/>
      <c r="Z39" s="13"/>
      <c r="AA39" s="5">
        <v>2010</v>
      </c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>
        <f t="shared" si="0"/>
        <v>1.2999999999999999E-5</v>
      </c>
      <c r="AY39" s="74">
        <v>5</v>
      </c>
      <c r="AZ39" s="74">
        <v>5</v>
      </c>
      <c r="BA39" s="74">
        <v>2011</v>
      </c>
      <c r="BB39" s="13"/>
      <c r="BC39" s="13">
        <v>5.25</v>
      </c>
      <c r="BD39" s="13">
        <v>68</v>
      </c>
      <c r="BE39" s="13">
        <v>19</v>
      </c>
      <c r="BF39" s="13">
        <v>4</v>
      </c>
      <c r="BG39" s="13">
        <v>1.41E-2</v>
      </c>
      <c r="BH39" s="13">
        <v>1.2999999999999999E-2</v>
      </c>
      <c r="BI39" s="13">
        <v>14.1</v>
      </c>
      <c r="BJ39" s="13">
        <v>7.9</v>
      </c>
      <c r="BL39">
        <v>5.6</v>
      </c>
      <c r="BM39">
        <v>13</v>
      </c>
      <c r="BN39">
        <v>4</v>
      </c>
      <c r="BO39">
        <v>7.9</v>
      </c>
      <c r="BP39" s="38">
        <f t="shared" si="1"/>
        <v>7.9000000000000008E-3</v>
      </c>
      <c r="BQ39" s="75">
        <f t="shared" si="2"/>
        <v>15.047619047619051</v>
      </c>
      <c r="BR39" s="75">
        <f t="shared" si="3"/>
        <v>7.6190476190476186</v>
      </c>
      <c r="BS39" s="75">
        <f t="shared" si="4"/>
        <v>10.666666666666666</v>
      </c>
      <c r="BT39" s="75">
        <f t="shared" si="5"/>
        <v>18.285714285714285</v>
      </c>
    </row>
    <row r="40" spans="1:72">
      <c r="A40" s="69"/>
      <c r="C40" s="13" t="s">
        <v>224</v>
      </c>
      <c r="D40" s="73" t="s">
        <v>218</v>
      </c>
      <c r="E40" s="73">
        <v>37</v>
      </c>
      <c r="F40" s="13"/>
      <c r="G40" s="5">
        <v>16</v>
      </c>
      <c r="H40" s="5">
        <v>12</v>
      </c>
      <c r="I40" s="5">
        <v>2010</v>
      </c>
      <c r="J40" s="5">
        <v>3</v>
      </c>
      <c r="K40" s="5">
        <v>1</v>
      </c>
      <c r="L40" s="5">
        <v>2011</v>
      </c>
      <c r="M40" s="13">
        <v>13.5</v>
      </c>
      <c r="N40" s="13">
        <v>100</v>
      </c>
      <c r="O40" s="13"/>
      <c r="P40" s="13"/>
      <c r="Q40" s="13"/>
      <c r="R40" s="5">
        <v>2010</v>
      </c>
      <c r="S40" s="13"/>
      <c r="T40" s="13"/>
      <c r="U40" s="5">
        <v>2010</v>
      </c>
      <c r="V40" s="13"/>
      <c r="W40" s="13"/>
      <c r="X40" s="5">
        <v>2010</v>
      </c>
      <c r="Y40" s="13"/>
      <c r="Z40" s="13"/>
      <c r="AA40" s="5">
        <v>2010</v>
      </c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>
        <f t="shared" si="0"/>
        <v>2.1000000000000002E-5</v>
      </c>
      <c r="AY40" s="74">
        <v>5</v>
      </c>
      <c r="AZ40" s="74">
        <v>5</v>
      </c>
      <c r="BA40" s="74">
        <v>2011</v>
      </c>
      <c r="BB40" s="13"/>
      <c r="BC40" s="13">
        <v>5.25</v>
      </c>
      <c r="BD40" s="13">
        <v>69</v>
      </c>
      <c r="BE40" s="13">
        <v>11</v>
      </c>
      <c r="BF40" s="13">
        <v>4</v>
      </c>
      <c r="BG40" s="13">
        <v>1.7999999999999999E-2</v>
      </c>
      <c r="BH40" s="13">
        <v>2.1000000000000001E-2</v>
      </c>
      <c r="BI40" s="13">
        <v>18</v>
      </c>
      <c r="BJ40" s="13">
        <v>9.1</v>
      </c>
      <c r="BL40">
        <v>5.9</v>
      </c>
      <c r="BM40">
        <v>21</v>
      </c>
      <c r="BN40">
        <v>14</v>
      </c>
      <c r="BO40">
        <v>9.1</v>
      </c>
      <c r="BP40" s="38">
        <f t="shared" si="1"/>
        <v>9.0999999999999987E-3</v>
      </c>
      <c r="BQ40" s="75">
        <f t="shared" si="2"/>
        <v>17.333333333333332</v>
      </c>
      <c r="BR40" s="75">
        <f t="shared" si="3"/>
        <v>26.666666666666668</v>
      </c>
      <c r="BS40" s="75">
        <f t="shared" si="4"/>
        <v>11.238095238095237</v>
      </c>
      <c r="BT40" s="75">
        <f t="shared" si="5"/>
        <v>37.904761904761905</v>
      </c>
    </row>
    <row r="41" spans="1:72">
      <c r="A41" s="69"/>
      <c r="C41" s="13" t="s">
        <v>224</v>
      </c>
      <c r="D41" s="13" t="s">
        <v>217</v>
      </c>
      <c r="E41" s="73">
        <v>38</v>
      </c>
      <c r="F41" s="13"/>
      <c r="G41" s="5">
        <v>16</v>
      </c>
      <c r="H41" s="5">
        <v>12</v>
      </c>
      <c r="I41" s="5">
        <v>2010</v>
      </c>
      <c r="J41" s="5">
        <v>3</v>
      </c>
      <c r="K41" s="5">
        <v>1</v>
      </c>
      <c r="L41" s="5">
        <v>2011</v>
      </c>
      <c r="M41" s="13">
        <v>13.5</v>
      </c>
      <c r="N41" s="13">
        <v>100</v>
      </c>
      <c r="O41" s="13"/>
      <c r="P41" s="13"/>
      <c r="Q41" s="13"/>
      <c r="R41" s="5">
        <v>2010</v>
      </c>
      <c r="S41" s="13"/>
      <c r="T41" s="13"/>
      <c r="U41" s="5">
        <v>2010</v>
      </c>
      <c r="V41" s="13"/>
      <c r="W41" s="13"/>
      <c r="X41" s="5">
        <v>2010</v>
      </c>
      <c r="Y41" s="13"/>
      <c r="Z41" s="13"/>
      <c r="AA41" s="5">
        <v>2010</v>
      </c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>
        <f t="shared" si="0"/>
        <v>1.47E-5</v>
      </c>
      <c r="AY41" s="74">
        <v>5</v>
      </c>
      <c r="AZ41" s="74">
        <v>5</v>
      </c>
      <c r="BA41" s="74">
        <v>2011</v>
      </c>
      <c r="BB41" s="13"/>
      <c r="BC41" s="13">
        <v>5.25</v>
      </c>
      <c r="BD41" s="13">
        <v>78</v>
      </c>
      <c r="BE41" s="13">
        <v>18</v>
      </c>
      <c r="BF41" s="13">
        <v>4</v>
      </c>
      <c r="BG41" s="13">
        <v>3.1199999999999999E-2</v>
      </c>
      <c r="BH41" s="13">
        <v>1.47E-2</v>
      </c>
      <c r="BI41" s="13">
        <v>31.2</v>
      </c>
      <c r="BJ41" s="13">
        <v>18.5</v>
      </c>
      <c r="BL41">
        <v>11</v>
      </c>
      <c r="BM41">
        <v>14.7</v>
      </c>
      <c r="BN41">
        <v>6</v>
      </c>
      <c r="BO41">
        <v>12.9</v>
      </c>
      <c r="BP41" s="38">
        <f t="shared" si="1"/>
        <v>1.8499999999999999E-2</v>
      </c>
      <c r="BQ41" s="75">
        <f t="shared" si="2"/>
        <v>35.238095238095241</v>
      </c>
      <c r="BR41" s="75">
        <f t="shared" si="3"/>
        <v>11.428571428571429</v>
      </c>
      <c r="BS41" s="75">
        <f t="shared" si="4"/>
        <v>20.952380952380956</v>
      </c>
      <c r="BT41" s="75">
        <f t="shared" si="5"/>
        <v>32.380952380952387</v>
      </c>
    </row>
    <row r="42" spans="1:72">
      <c r="A42" s="69"/>
      <c r="C42" s="13" t="s">
        <v>224</v>
      </c>
      <c r="D42" s="73" t="s">
        <v>223</v>
      </c>
      <c r="E42" s="73">
        <v>39</v>
      </c>
      <c r="F42" s="13"/>
      <c r="G42" s="5">
        <v>16</v>
      </c>
      <c r="H42" s="5">
        <v>12</v>
      </c>
      <c r="I42" s="5">
        <v>2010</v>
      </c>
      <c r="J42" s="5">
        <v>3</v>
      </c>
      <c r="K42" s="5">
        <v>1</v>
      </c>
      <c r="L42" s="5">
        <v>2011</v>
      </c>
      <c r="M42" s="13">
        <v>13.5</v>
      </c>
      <c r="N42" s="13">
        <v>100</v>
      </c>
      <c r="O42" s="13"/>
      <c r="P42" s="13"/>
      <c r="Q42" s="13"/>
      <c r="R42" s="5">
        <v>2010</v>
      </c>
      <c r="S42" s="13"/>
      <c r="T42" s="13"/>
      <c r="U42" s="5">
        <v>2010</v>
      </c>
      <c r="V42" s="13"/>
      <c r="W42" s="13"/>
      <c r="X42" s="5">
        <v>2010</v>
      </c>
      <c r="Y42" s="13"/>
      <c r="Z42" s="13"/>
      <c r="AA42" s="5">
        <v>2010</v>
      </c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>
        <f t="shared" si="0"/>
        <v>2.87E-5</v>
      </c>
      <c r="AY42" s="74">
        <v>5</v>
      </c>
      <c r="AZ42" s="74">
        <v>5</v>
      </c>
      <c r="BA42" s="74">
        <v>2011</v>
      </c>
      <c r="BB42" s="13"/>
      <c r="BC42" s="13">
        <v>5.25</v>
      </c>
      <c r="BD42" s="13">
        <v>56</v>
      </c>
      <c r="BE42" s="13">
        <v>28</v>
      </c>
      <c r="BF42" s="13">
        <v>4</v>
      </c>
      <c r="BG42" s="13">
        <v>2.4E-2</v>
      </c>
      <c r="BH42" s="13">
        <v>2.87E-2</v>
      </c>
      <c r="BI42" s="13">
        <v>24</v>
      </c>
      <c r="BJ42" s="13">
        <v>15.3</v>
      </c>
      <c r="BL42">
        <v>8.5</v>
      </c>
      <c r="BM42">
        <v>28.7</v>
      </c>
      <c r="BN42">
        <v>18</v>
      </c>
      <c r="BO42">
        <v>12.5</v>
      </c>
      <c r="BP42" s="38">
        <f t="shared" si="1"/>
        <v>1.5300000000000001E-2</v>
      </c>
      <c r="BQ42" s="75">
        <f t="shared" si="2"/>
        <v>29.142857142857142</v>
      </c>
      <c r="BR42" s="75">
        <f t="shared" si="3"/>
        <v>34.285714285714292</v>
      </c>
      <c r="BS42" s="75">
        <f t="shared" si="4"/>
        <v>16.19047619047619</v>
      </c>
      <c r="BT42" s="75">
        <f t="shared" si="5"/>
        <v>50.476190476190482</v>
      </c>
    </row>
    <row r="43" spans="1:72">
      <c r="A43" s="69"/>
      <c r="C43" s="13" t="s">
        <v>224</v>
      </c>
      <c r="D43" s="73" t="s">
        <v>221</v>
      </c>
      <c r="E43" s="73">
        <v>40</v>
      </c>
      <c r="F43" s="13"/>
      <c r="G43" s="5">
        <v>16</v>
      </c>
      <c r="H43" s="5">
        <v>12</v>
      </c>
      <c r="I43" s="5">
        <v>2010</v>
      </c>
      <c r="J43" s="5">
        <v>3</v>
      </c>
      <c r="K43" s="5">
        <v>1</v>
      </c>
      <c r="L43" s="5">
        <v>2011</v>
      </c>
      <c r="M43" s="13">
        <v>13.5</v>
      </c>
      <c r="N43" s="13">
        <v>100</v>
      </c>
      <c r="O43" s="13"/>
      <c r="P43" s="13"/>
      <c r="Q43" s="13"/>
      <c r="R43" s="5">
        <v>2010</v>
      </c>
      <c r="S43" s="13"/>
      <c r="T43" s="13"/>
      <c r="U43" s="5">
        <v>2010</v>
      </c>
      <c r="V43" s="13"/>
      <c r="W43" s="13"/>
      <c r="X43" s="5">
        <v>2010</v>
      </c>
      <c r="Y43" s="13"/>
      <c r="Z43" s="13"/>
      <c r="AA43" s="5">
        <v>2010</v>
      </c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>
        <f t="shared" si="0"/>
        <v>3.8100000000000005E-5</v>
      </c>
      <c r="AY43" s="74">
        <v>5</v>
      </c>
      <c r="AZ43" s="74">
        <v>5</v>
      </c>
      <c r="BA43" s="74">
        <v>2011</v>
      </c>
      <c r="BB43" s="13"/>
      <c r="BC43" s="13">
        <v>5.25</v>
      </c>
      <c r="BD43" s="13">
        <v>71</v>
      </c>
      <c r="BE43" s="13">
        <v>37</v>
      </c>
      <c r="BF43" s="13">
        <v>5</v>
      </c>
      <c r="BG43" s="13">
        <v>8.6099999999999996E-2</v>
      </c>
      <c r="BH43" s="13">
        <v>3.8100000000000002E-2</v>
      </c>
      <c r="BI43" s="13">
        <v>86.1</v>
      </c>
      <c r="BJ43" s="13">
        <v>41.1</v>
      </c>
      <c r="BL43">
        <v>29.3</v>
      </c>
      <c r="BM43">
        <v>38.1</v>
      </c>
      <c r="BN43">
        <v>30</v>
      </c>
      <c r="BO43">
        <v>38.200000000000003</v>
      </c>
      <c r="BP43" s="38">
        <f t="shared" si="1"/>
        <v>4.1100000000000005E-2</v>
      </c>
      <c r="BQ43" s="75">
        <f t="shared" si="2"/>
        <v>78.285714285714292</v>
      </c>
      <c r="BR43" s="75">
        <f t="shared" si="3"/>
        <v>57.142857142857146</v>
      </c>
      <c r="BS43" s="75">
        <f t="shared" si="4"/>
        <v>55.809523809523817</v>
      </c>
      <c r="BT43" s="75">
        <f t="shared" si="5"/>
        <v>112.95238095238096</v>
      </c>
    </row>
    <row r="44" spans="1:72">
      <c r="A44" s="69"/>
      <c r="C44" s="13" t="s">
        <v>224</v>
      </c>
      <c r="D44" s="73" t="s">
        <v>216</v>
      </c>
      <c r="E44" s="73">
        <v>41</v>
      </c>
      <c r="F44" s="13"/>
      <c r="G44" s="5">
        <v>16</v>
      </c>
      <c r="H44" s="5">
        <v>12</v>
      </c>
      <c r="I44" s="5">
        <v>2010</v>
      </c>
      <c r="J44" s="5">
        <v>3</v>
      </c>
      <c r="K44" s="5">
        <v>1</v>
      </c>
      <c r="L44" s="5">
        <v>2011</v>
      </c>
      <c r="M44" s="13">
        <v>13.5</v>
      </c>
      <c r="N44" s="13">
        <v>100</v>
      </c>
      <c r="O44" s="13"/>
      <c r="P44" s="13"/>
      <c r="Q44" s="13"/>
      <c r="R44" s="5">
        <v>2010</v>
      </c>
      <c r="S44" s="13"/>
      <c r="T44" s="13"/>
      <c r="U44" s="5">
        <v>2010</v>
      </c>
      <c r="V44" s="13"/>
      <c r="W44" s="13"/>
      <c r="X44" s="5">
        <v>2010</v>
      </c>
      <c r="Y44" s="13"/>
      <c r="Z44" s="13"/>
      <c r="AA44" s="5">
        <v>2010</v>
      </c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>
        <f t="shared" si="0"/>
        <v>0</v>
      </c>
      <c r="AY44" s="74">
        <v>5</v>
      </c>
      <c r="AZ44" s="74">
        <v>5</v>
      </c>
      <c r="BA44" s="74">
        <v>2011</v>
      </c>
      <c r="BB44" s="13"/>
      <c r="BC44" s="13"/>
      <c r="BD44" s="13"/>
      <c r="BE44" s="13"/>
      <c r="BF44" s="13"/>
      <c r="BG44" s="13">
        <v>0</v>
      </c>
      <c r="BH44" s="13">
        <v>0</v>
      </c>
      <c r="BI44" s="13"/>
      <c r="BJ44" s="13"/>
      <c r="BP44" s="38"/>
      <c r="BQ44" s="75"/>
      <c r="BR44" s="75"/>
      <c r="BS44" s="75"/>
      <c r="BT44" s="75"/>
    </row>
    <row r="45" spans="1:72">
      <c r="A45" s="69"/>
      <c r="C45" s="13" t="s">
        <v>224</v>
      </c>
      <c r="D45" s="73" t="s">
        <v>222</v>
      </c>
      <c r="E45" s="73">
        <v>42</v>
      </c>
      <c r="F45" s="13"/>
      <c r="G45" s="5">
        <v>16</v>
      </c>
      <c r="H45" s="5">
        <v>12</v>
      </c>
      <c r="I45" s="5">
        <v>2010</v>
      </c>
      <c r="J45" s="5">
        <v>3</v>
      </c>
      <c r="K45" s="5">
        <v>1</v>
      </c>
      <c r="L45" s="5">
        <v>2011</v>
      </c>
      <c r="M45" s="13">
        <v>13.5</v>
      </c>
      <c r="N45" s="13">
        <v>100</v>
      </c>
      <c r="O45" s="13"/>
      <c r="P45" s="13"/>
      <c r="Q45" s="13"/>
      <c r="R45" s="5">
        <v>2010</v>
      </c>
      <c r="S45" s="13"/>
      <c r="T45" s="13"/>
      <c r="U45" s="5">
        <v>2010</v>
      </c>
      <c r="V45" s="13"/>
      <c r="W45" s="13"/>
      <c r="X45" s="5">
        <v>2010</v>
      </c>
      <c r="Y45" s="13"/>
      <c r="Z45" s="13"/>
      <c r="AA45" s="5">
        <v>2010</v>
      </c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>
        <f t="shared" si="0"/>
        <v>4.7600000000000005E-5</v>
      </c>
      <c r="AY45" s="74">
        <v>5</v>
      </c>
      <c r="AZ45" s="74">
        <v>5</v>
      </c>
      <c r="BA45" s="74">
        <v>2011</v>
      </c>
      <c r="BB45" s="13"/>
      <c r="BC45" s="13">
        <v>5.25</v>
      </c>
      <c r="BD45" s="13">
        <v>103</v>
      </c>
      <c r="BE45" s="13">
        <v>59</v>
      </c>
      <c r="BF45" s="13">
        <v>4</v>
      </c>
      <c r="BG45" s="13">
        <v>9.4E-2</v>
      </c>
      <c r="BH45" s="13">
        <v>4.7600000000000003E-2</v>
      </c>
      <c r="BI45" s="13">
        <v>94</v>
      </c>
      <c r="BJ45" s="13">
        <v>52.3</v>
      </c>
      <c r="BL45">
        <v>40.200000000000003</v>
      </c>
      <c r="BM45">
        <v>47.6</v>
      </c>
      <c r="BN45">
        <v>38</v>
      </c>
      <c r="BO45">
        <v>12.9</v>
      </c>
      <c r="BP45" s="38">
        <f t="shared" si="1"/>
        <v>5.2299999999999999E-2</v>
      </c>
      <c r="BQ45" s="75">
        <f t="shared" si="2"/>
        <v>99.61904761904762</v>
      </c>
      <c r="BR45" s="75">
        <f t="shared" si="3"/>
        <v>72.38095238095238</v>
      </c>
      <c r="BS45" s="75">
        <f t="shared" si="4"/>
        <v>76.571428571428569</v>
      </c>
      <c r="BT45" s="75">
        <f t="shared" si="5"/>
        <v>148.95238095238096</v>
      </c>
    </row>
    <row r="46" spans="1:72"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74"/>
      <c r="BB46" s="13"/>
      <c r="BC46" s="13"/>
      <c r="BD46" s="13"/>
      <c r="BE46" s="13"/>
      <c r="BF46" s="13"/>
      <c r="BG46" s="13"/>
      <c r="BH46" s="13"/>
      <c r="BI46" s="13"/>
      <c r="BJ46" s="13"/>
      <c r="BQ46" s="76"/>
    </row>
    <row r="47" spans="1:72">
      <c r="BA47" s="70"/>
    </row>
  </sheetData>
  <mergeCells count="8">
    <mergeCell ref="V2:X2"/>
    <mergeCell ref="Y2:AA2"/>
    <mergeCell ref="AY2:BA2"/>
    <mergeCell ref="J2:L2"/>
    <mergeCell ref="G1:I1"/>
    <mergeCell ref="G2:I2"/>
    <mergeCell ref="P2:R2"/>
    <mergeCell ref="S2:U2"/>
  </mergeCells>
  <dataValidations count="7">
    <dataValidation type="whole" operator="greaterThan" allowBlank="1" showInputMessage="1" showErrorMessage="1" sqref="BD5:BD23 AN4:AO23 AJ4:AJ23 AC4:AC23">
      <formula1>0</formula1>
    </dataValidation>
    <dataValidation type="list" allowBlank="1" showInputMessage="1" showErrorMessage="1" sqref="A4:B23">
      <formula1>"1,2,3,4,5,6,7,8,9,10,11,12,13,14,15,16,17,18,19,20"</formula1>
    </dataValidation>
    <dataValidation type="whole" allowBlank="1" showInputMessage="1" showErrorMessage="1" sqref="J4:J45 AY4:AY23 Y4:Y23 V4:V23 S4:S23 P4:P23 G4:G45">
      <formula1>1</formula1>
      <formula2>31</formula2>
    </dataValidation>
    <dataValidation type="whole" allowBlank="1" showInputMessage="1" showErrorMessage="1" sqref="K4:K45 AZ4:AZ23 Z4:Z23 W4:W23 T4:T23 Q4:Q23 H4:H45">
      <formula1>1</formula1>
      <formula2>12</formula2>
    </dataValidation>
    <dataValidation type="whole" operator="greaterThan" allowBlank="1" showInputMessage="1" showErrorMessage="1" sqref="I4:I45 BA4:BA23 AA4:AA45 X4:X45 U4:U45 R4:R45 L4:L45">
      <formula1>2009</formula1>
    </dataValidation>
    <dataValidation type="decimal" operator="greaterThan" allowBlank="1" showInputMessage="1" showErrorMessage="1" sqref="AB4:AB23 M4:M45 AX4:AX45 BB4:BC23 AS4:AU23 AL4:AM23 AD4:AI23 BJ16:BJ23 BJ4:BJ13 BE4:BI23 AW4:AW23 BK4:BO23 BP4:BT45">
      <formula1>0</formula1>
    </dataValidation>
    <dataValidation type="decimal" allowBlank="1" showInputMessage="1" showErrorMessage="1" sqref="O4:O23 AV4:AV23 AP4:AR23">
      <formula1>0</formula1>
      <formula2>100</formula2>
    </dataValidation>
  </dataValidation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_sources" enableFormatConditionsCalculation="0"/>
  <dimension ref="A1:O46"/>
  <sheetViews>
    <sheetView workbookViewId="0">
      <selection activeCell="L1" sqref="L1:L65536"/>
    </sheetView>
  </sheetViews>
  <sheetFormatPr baseColWidth="10" defaultColWidth="8.83203125" defaultRowHeight="14" x14ac:dyDescent="0"/>
  <cols>
    <col min="1" max="3" width="9.1640625" style="9" customWidth="1"/>
    <col min="4" max="4" width="28.83203125" style="9" bestFit="1" customWidth="1"/>
    <col min="5" max="5" width="45.5" style="9" bestFit="1" customWidth="1"/>
    <col min="6" max="6" width="28.1640625" style="9" bestFit="1" customWidth="1"/>
    <col min="7" max="7" width="23.5" style="9" bestFit="1" customWidth="1"/>
    <col min="8" max="10" width="28.83203125" style="9" bestFit="1" customWidth="1"/>
    <col min="11" max="11" width="20" style="9" bestFit="1" customWidth="1"/>
    <col min="12" max="12" width="14.83203125" style="9" bestFit="1" customWidth="1"/>
    <col min="13" max="13" width="11.1640625" style="9" bestFit="1" customWidth="1"/>
    <col min="14" max="14" width="11.5" style="9" bestFit="1" customWidth="1"/>
    <col min="15" max="15" width="16.33203125" style="9" bestFit="1" customWidth="1"/>
  </cols>
  <sheetData>
    <row r="1" spans="1:15" s="4" customFormat="1">
      <c r="A1" s="8"/>
      <c r="B1" s="8"/>
      <c r="C1" s="8"/>
      <c r="D1" s="8" t="s">
        <v>14</v>
      </c>
      <c r="E1" s="8" t="s">
        <v>15</v>
      </c>
      <c r="F1" s="8" t="s">
        <v>21</v>
      </c>
      <c r="G1" s="8" t="s">
        <v>62</v>
      </c>
      <c r="H1" s="8" t="s">
        <v>63</v>
      </c>
      <c r="I1" s="8" t="s">
        <v>72</v>
      </c>
      <c r="J1" s="8" t="s">
        <v>84</v>
      </c>
      <c r="K1" s="8" t="s">
        <v>17</v>
      </c>
      <c r="L1" s="8" t="s">
        <v>113</v>
      </c>
      <c r="M1" s="8" t="s">
        <v>93</v>
      </c>
      <c r="N1" s="8" t="s">
        <v>96</v>
      </c>
      <c r="O1" s="8" t="s">
        <v>99</v>
      </c>
    </row>
    <row r="2" spans="1:15" ht="15">
      <c r="D2" s="9" t="s">
        <v>16</v>
      </c>
      <c r="E2" s="9" t="s">
        <v>13</v>
      </c>
      <c r="F2" s="9" t="s">
        <v>112</v>
      </c>
      <c r="G2" s="9" t="s">
        <v>64</v>
      </c>
      <c r="H2" s="9" t="s">
        <v>21</v>
      </c>
      <c r="I2" s="9" t="s">
        <v>73</v>
      </c>
      <c r="J2" s="9" t="s">
        <v>112</v>
      </c>
      <c r="K2" s="9" t="s">
        <v>91</v>
      </c>
      <c r="L2" s="9" t="s">
        <v>112</v>
      </c>
      <c r="M2" s="9" t="s">
        <v>94</v>
      </c>
      <c r="N2" s="9" t="s">
        <v>75</v>
      </c>
      <c r="O2" s="10" t="s">
        <v>100</v>
      </c>
    </row>
    <row r="3" spans="1:15">
      <c r="D3" s="9" t="s">
        <v>17</v>
      </c>
      <c r="E3" s="9" t="s">
        <v>9</v>
      </c>
      <c r="F3" s="9" t="s">
        <v>30</v>
      </c>
      <c r="G3" s="9" t="s">
        <v>65</v>
      </c>
      <c r="H3" s="9" t="s">
        <v>69</v>
      </c>
      <c r="I3" s="9" t="s">
        <v>74</v>
      </c>
      <c r="J3" s="9" t="s">
        <v>86</v>
      </c>
      <c r="K3" s="9" t="s">
        <v>60</v>
      </c>
      <c r="L3" s="9" t="s">
        <v>86</v>
      </c>
      <c r="M3" s="9" t="s">
        <v>95</v>
      </c>
      <c r="N3" s="9" t="s">
        <v>98</v>
      </c>
      <c r="O3" s="9" t="s">
        <v>102</v>
      </c>
    </row>
    <row r="4" spans="1:15">
      <c r="D4" s="9" t="s">
        <v>18</v>
      </c>
      <c r="E4" s="9" t="s">
        <v>10</v>
      </c>
      <c r="F4" s="9" t="s">
        <v>23</v>
      </c>
      <c r="G4" s="9" t="s">
        <v>66</v>
      </c>
      <c r="H4" s="9" t="s">
        <v>70</v>
      </c>
      <c r="I4" s="9" t="s">
        <v>75</v>
      </c>
      <c r="J4" s="9" t="s">
        <v>85</v>
      </c>
      <c r="K4" s="9" t="s">
        <v>48</v>
      </c>
      <c r="L4" s="9" t="s">
        <v>85</v>
      </c>
      <c r="N4" s="9" t="s">
        <v>97</v>
      </c>
      <c r="O4" s="9" t="s">
        <v>101</v>
      </c>
    </row>
    <row r="5" spans="1:15">
      <c r="D5" s="9" t="s">
        <v>19</v>
      </c>
      <c r="E5" s="9" t="s">
        <v>11</v>
      </c>
      <c r="F5" s="9" t="s">
        <v>81</v>
      </c>
      <c r="G5" s="9" t="s">
        <v>67</v>
      </c>
      <c r="H5" s="9" t="s">
        <v>71</v>
      </c>
      <c r="I5" s="9" t="s">
        <v>76</v>
      </c>
      <c r="J5" s="9" t="s">
        <v>82</v>
      </c>
      <c r="K5" s="9" t="s">
        <v>49</v>
      </c>
      <c r="L5" s="9" t="s">
        <v>82</v>
      </c>
      <c r="O5" s="9" t="s">
        <v>103</v>
      </c>
    </row>
    <row r="6" spans="1:15">
      <c r="D6" s="9" t="s">
        <v>20</v>
      </c>
      <c r="E6" s="9" t="s">
        <v>12</v>
      </c>
      <c r="F6" s="9" t="s">
        <v>45</v>
      </c>
      <c r="G6" s="9" t="s">
        <v>68</v>
      </c>
      <c r="H6" s="9" t="s">
        <v>106</v>
      </c>
      <c r="I6" s="9" t="s">
        <v>106</v>
      </c>
      <c r="J6" s="9" t="s">
        <v>78</v>
      </c>
      <c r="K6" s="9" t="s">
        <v>87</v>
      </c>
      <c r="L6" s="9" t="s">
        <v>78</v>
      </c>
      <c r="O6" s="9" t="s">
        <v>17</v>
      </c>
    </row>
    <row r="7" spans="1:15">
      <c r="D7" s="9" t="s">
        <v>106</v>
      </c>
      <c r="F7" s="9" t="s">
        <v>25</v>
      </c>
      <c r="J7" s="9" t="s">
        <v>83</v>
      </c>
      <c r="K7" s="9" t="s">
        <v>88</v>
      </c>
      <c r="L7" s="9" t="s">
        <v>26</v>
      </c>
      <c r="O7" s="9" t="s">
        <v>106</v>
      </c>
    </row>
    <row r="8" spans="1:15">
      <c r="F8" s="9" t="s">
        <v>44</v>
      </c>
      <c r="J8" s="9" t="s">
        <v>26</v>
      </c>
      <c r="K8" s="9" t="s">
        <v>57</v>
      </c>
      <c r="L8" s="9" t="s">
        <v>111</v>
      </c>
    </row>
    <row r="9" spans="1:15" ht="18">
      <c r="A9" s="11" t="s">
        <v>105</v>
      </c>
      <c r="F9" s="9" t="s">
        <v>80</v>
      </c>
      <c r="J9" s="9" t="s">
        <v>111</v>
      </c>
      <c r="K9" s="9" t="s">
        <v>58</v>
      </c>
      <c r="L9" s="9" t="s">
        <v>79</v>
      </c>
    </row>
    <row r="10" spans="1:15">
      <c r="F10" s="9" t="s">
        <v>24</v>
      </c>
      <c r="J10" s="9" t="s">
        <v>79</v>
      </c>
      <c r="K10" s="9" t="s">
        <v>90</v>
      </c>
      <c r="L10" s="9" t="s">
        <v>106</v>
      </c>
    </row>
    <row r="11" spans="1:15">
      <c r="F11" s="9" t="s">
        <v>109</v>
      </c>
      <c r="J11" s="9" t="s">
        <v>106</v>
      </c>
      <c r="K11" s="9" t="s">
        <v>89</v>
      </c>
    </row>
    <row r="12" spans="1:15">
      <c r="F12" s="9" t="s">
        <v>36</v>
      </c>
      <c r="K12" s="9" t="s">
        <v>55</v>
      </c>
    </row>
    <row r="13" spans="1:15">
      <c r="F13" s="9" t="s">
        <v>82</v>
      </c>
      <c r="K13" s="9" t="s">
        <v>50</v>
      </c>
    </row>
    <row r="14" spans="1:15">
      <c r="F14" s="9" t="s">
        <v>33</v>
      </c>
      <c r="K14" s="9" t="s">
        <v>54</v>
      </c>
    </row>
    <row r="15" spans="1:15">
      <c r="F15" s="9" t="s">
        <v>78</v>
      </c>
      <c r="K15" s="9" t="s">
        <v>61</v>
      </c>
    </row>
    <row r="16" spans="1:15">
      <c r="F16" s="9" t="s">
        <v>83</v>
      </c>
      <c r="K16" s="9" t="s">
        <v>51</v>
      </c>
    </row>
    <row r="17" spans="6:11">
      <c r="F17" s="9" t="s">
        <v>43</v>
      </c>
      <c r="K17" s="9" t="s">
        <v>59</v>
      </c>
    </row>
    <row r="18" spans="6:11">
      <c r="F18" s="9" t="s">
        <v>110</v>
      </c>
      <c r="K18" s="9" t="s">
        <v>56</v>
      </c>
    </row>
    <row r="19" spans="6:11">
      <c r="F19" s="9" t="s">
        <v>26</v>
      </c>
      <c r="K19" s="9" t="s">
        <v>53</v>
      </c>
    </row>
    <row r="20" spans="6:11">
      <c r="F20" s="9" t="s">
        <v>37</v>
      </c>
      <c r="K20" s="9" t="s">
        <v>52</v>
      </c>
    </row>
    <row r="21" spans="6:11">
      <c r="F21" s="9" t="s">
        <v>22</v>
      </c>
      <c r="K21" s="9" t="s">
        <v>106</v>
      </c>
    </row>
    <row r="22" spans="6:11">
      <c r="F22" s="9" t="s">
        <v>34</v>
      </c>
    </row>
    <row r="23" spans="6:11">
      <c r="F23" s="9" t="s">
        <v>28</v>
      </c>
    </row>
    <row r="24" spans="6:11">
      <c r="F24" s="9" t="s">
        <v>39</v>
      </c>
    </row>
    <row r="25" spans="6:11">
      <c r="F25" s="9" t="s">
        <v>29</v>
      </c>
    </row>
    <row r="26" spans="6:11">
      <c r="F26" s="9" t="s">
        <v>111</v>
      </c>
    </row>
    <row r="27" spans="6:11">
      <c r="F27" s="9" t="s">
        <v>40</v>
      </c>
    </row>
    <row r="28" spans="6:11">
      <c r="F28" s="9" t="s">
        <v>108</v>
      </c>
    </row>
    <row r="29" spans="6:11">
      <c r="F29" s="9" t="s">
        <v>38</v>
      </c>
    </row>
    <row r="30" spans="6:11">
      <c r="F30" s="9" t="s">
        <v>35</v>
      </c>
    </row>
    <row r="31" spans="6:11">
      <c r="F31" s="9" t="s">
        <v>32</v>
      </c>
    </row>
    <row r="32" spans="6:11">
      <c r="F32" s="9" t="s">
        <v>79</v>
      </c>
    </row>
    <row r="33" spans="6:6">
      <c r="F33" s="9" t="s">
        <v>41</v>
      </c>
    </row>
    <row r="34" spans="6:6">
      <c r="F34" s="9" t="s">
        <v>107</v>
      </c>
    </row>
    <row r="35" spans="6:6">
      <c r="F35" s="9" t="s">
        <v>42</v>
      </c>
    </row>
    <row r="36" spans="6:6">
      <c r="F36" s="9" t="s">
        <v>46</v>
      </c>
    </row>
    <row r="37" spans="6:6">
      <c r="F37" s="9" t="s">
        <v>27</v>
      </c>
    </row>
    <row r="38" spans="6:6">
      <c r="F38" s="9" t="s">
        <v>31</v>
      </c>
    </row>
    <row r="39" spans="6:6">
      <c r="F39" s="9" t="s">
        <v>106</v>
      </c>
    </row>
    <row r="44" spans="6:6">
      <c r="F44" s="14"/>
    </row>
    <row r="45" spans="6:6">
      <c r="F45" s="14"/>
    </row>
    <row r="46" spans="6:6">
      <c r="F46" s="14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6"/>
  <sheetViews>
    <sheetView workbookViewId="0">
      <selection activeCell="D8" sqref="D8"/>
    </sheetView>
  </sheetViews>
  <sheetFormatPr baseColWidth="10" defaultColWidth="8.83203125" defaultRowHeight="14" x14ac:dyDescent="0"/>
  <cols>
    <col min="1" max="1" width="18.6640625" style="84" customWidth="1"/>
    <col min="2" max="2" width="13.5" style="40" customWidth="1"/>
    <col min="3" max="3" width="18.1640625" customWidth="1"/>
    <col min="4" max="4" width="19" customWidth="1"/>
  </cols>
  <sheetData>
    <row r="1" spans="1:4">
      <c r="A1" s="84" t="s">
        <v>253</v>
      </c>
      <c r="B1" s="40" t="s">
        <v>256</v>
      </c>
      <c r="C1" t="s">
        <v>254</v>
      </c>
      <c r="D1" t="s">
        <v>255</v>
      </c>
    </row>
    <row r="2" spans="1:4">
      <c r="A2" s="84">
        <v>40179</v>
      </c>
      <c r="B2" s="85">
        <v>1</v>
      </c>
    </row>
    <row r="3" spans="1:4">
      <c r="A3" s="84">
        <v>40180</v>
      </c>
      <c r="B3" s="85">
        <v>2</v>
      </c>
    </row>
    <row r="4" spans="1:4">
      <c r="A4" s="84">
        <v>40181</v>
      </c>
      <c r="B4" s="85">
        <v>3</v>
      </c>
    </row>
    <row r="5" spans="1:4">
      <c r="A5" s="84">
        <v>40182</v>
      </c>
      <c r="B5" s="85">
        <v>4</v>
      </c>
    </row>
    <row r="6" spans="1:4">
      <c r="A6" s="84">
        <v>40183</v>
      </c>
      <c r="B6" s="85">
        <v>5</v>
      </c>
    </row>
    <row r="7" spans="1:4">
      <c r="A7" s="84">
        <v>40184</v>
      </c>
      <c r="B7" s="85">
        <v>6</v>
      </c>
    </row>
    <row r="8" spans="1:4">
      <c r="A8" s="84">
        <v>40185</v>
      </c>
      <c r="B8" s="85">
        <v>7</v>
      </c>
    </row>
    <row r="9" spans="1:4">
      <c r="A9" s="84">
        <v>40186</v>
      </c>
      <c r="B9" s="85">
        <v>8</v>
      </c>
    </row>
    <row r="10" spans="1:4">
      <c r="A10" s="84">
        <v>40187</v>
      </c>
      <c r="B10" s="85">
        <v>9</v>
      </c>
    </row>
    <row r="11" spans="1:4">
      <c r="A11" s="84">
        <v>40188</v>
      </c>
      <c r="B11" s="85">
        <v>10</v>
      </c>
    </row>
    <row r="12" spans="1:4">
      <c r="A12" s="84">
        <v>40189</v>
      </c>
      <c r="B12" s="85">
        <v>11</v>
      </c>
    </row>
    <row r="13" spans="1:4">
      <c r="A13" s="84">
        <v>40190</v>
      </c>
      <c r="B13" s="85">
        <v>12</v>
      </c>
    </row>
    <row r="14" spans="1:4">
      <c r="A14" s="84">
        <v>40191</v>
      </c>
      <c r="B14" s="85">
        <v>13</v>
      </c>
    </row>
    <row r="15" spans="1:4">
      <c r="A15" s="84">
        <v>40192</v>
      </c>
      <c r="B15" s="85">
        <v>14</v>
      </c>
    </row>
    <row r="16" spans="1:4">
      <c r="A16" s="84">
        <v>40193</v>
      </c>
      <c r="B16" s="85">
        <v>15</v>
      </c>
    </row>
    <row r="17" spans="1:2">
      <c r="A17" s="84">
        <v>40194</v>
      </c>
      <c r="B17" s="85">
        <v>16</v>
      </c>
    </row>
    <row r="18" spans="1:2">
      <c r="A18" s="84">
        <v>40195</v>
      </c>
      <c r="B18" s="85">
        <v>17</v>
      </c>
    </row>
    <row r="19" spans="1:2">
      <c r="A19" s="84">
        <v>40196</v>
      </c>
      <c r="B19" s="85">
        <v>18</v>
      </c>
    </row>
    <row r="20" spans="1:2">
      <c r="A20" s="84">
        <v>40197</v>
      </c>
      <c r="B20" s="85">
        <v>19</v>
      </c>
    </row>
    <row r="21" spans="1:2">
      <c r="A21" s="84">
        <v>40198</v>
      </c>
      <c r="B21" s="85">
        <v>20</v>
      </c>
    </row>
    <row r="22" spans="1:2">
      <c r="A22" s="84">
        <v>40199</v>
      </c>
      <c r="B22" s="85">
        <v>21</v>
      </c>
    </row>
    <row r="23" spans="1:2">
      <c r="A23" s="84">
        <v>40200</v>
      </c>
      <c r="B23" s="85">
        <v>22</v>
      </c>
    </row>
    <row r="24" spans="1:2">
      <c r="A24" s="84">
        <v>40201</v>
      </c>
      <c r="B24" s="85">
        <v>23</v>
      </c>
    </row>
    <row r="25" spans="1:2">
      <c r="A25" s="84">
        <v>40202</v>
      </c>
      <c r="B25" s="85">
        <v>24</v>
      </c>
    </row>
    <row r="26" spans="1:2">
      <c r="A26" s="84">
        <v>40203</v>
      </c>
      <c r="B26" s="85">
        <v>25</v>
      </c>
    </row>
    <row r="27" spans="1:2">
      <c r="A27" s="84">
        <v>40204</v>
      </c>
      <c r="B27" s="85">
        <v>26</v>
      </c>
    </row>
    <row r="28" spans="1:2">
      <c r="A28" s="84">
        <v>40205</v>
      </c>
      <c r="B28" s="85">
        <v>27</v>
      </c>
    </row>
    <row r="29" spans="1:2">
      <c r="A29" s="84">
        <v>40206</v>
      </c>
      <c r="B29" s="85">
        <v>28</v>
      </c>
    </row>
    <row r="30" spans="1:2">
      <c r="A30" s="84">
        <v>40207</v>
      </c>
      <c r="B30" s="85">
        <v>29</v>
      </c>
    </row>
    <row r="31" spans="1:2">
      <c r="A31" s="84">
        <v>40208</v>
      </c>
      <c r="B31" s="85">
        <v>30</v>
      </c>
    </row>
    <row r="32" spans="1:2">
      <c r="A32" s="84">
        <v>40209</v>
      </c>
      <c r="B32" s="85">
        <v>31</v>
      </c>
    </row>
    <row r="33" spans="1:2">
      <c r="A33" s="84">
        <v>40210</v>
      </c>
      <c r="B33" s="85">
        <v>32</v>
      </c>
    </row>
    <row r="34" spans="1:2">
      <c r="A34" s="84">
        <v>40211</v>
      </c>
      <c r="B34" s="85">
        <v>33</v>
      </c>
    </row>
    <row r="35" spans="1:2">
      <c r="A35" s="84">
        <v>40212</v>
      </c>
      <c r="B35" s="85">
        <v>34</v>
      </c>
    </row>
    <row r="36" spans="1:2">
      <c r="A36" s="84">
        <v>40213</v>
      </c>
      <c r="B36" s="85">
        <v>35</v>
      </c>
    </row>
    <row r="37" spans="1:2">
      <c r="A37" s="84">
        <v>40214</v>
      </c>
      <c r="B37" s="85">
        <v>36</v>
      </c>
    </row>
    <row r="38" spans="1:2">
      <c r="A38" s="84">
        <v>40215</v>
      </c>
      <c r="B38" s="85">
        <v>37</v>
      </c>
    </row>
    <row r="39" spans="1:2">
      <c r="A39" s="84">
        <v>40216</v>
      </c>
      <c r="B39" s="85">
        <v>38</v>
      </c>
    </row>
    <row r="40" spans="1:2">
      <c r="A40" s="84">
        <v>40217</v>
      </c>
      <c r="B40" s="85">
        <v>39</v>
      </c>
    </row>
    <row r="41" spans="1:2">
      <c r="A41" s="84">
        <v>40218</v>
      </c>
      <c r="B41" s="85">
        <v>40</v>
      </c>
    </row>
    <row r="42" spans="1:2">
      <c r="A42" s="84">
        <v>40219</v>
      </c>
      <c r="B42" s="85">
        <v>41</v>
      </c>
    </row>
    <row r="43" spans="1:2">
      <c r="A43" s="84">
        <v>40220</v>
      </c>
      <c r="B43" s="85">
        <v>42</v>
      </c>
    </row>
    <row r="44" spans="1:2">
      <c r="A44" s="84">
        <v>40221</v>
      </c>
      <c r="B44" s="85">
        <v>43</v>
      </c>
    </row>
    <row r="45" spans="1:2">
      <c r="A45" s="84">
        <v>40222</v>
      </c>
      <c r="B45" s="85">
        <v>44</v>
      </c>
    </row>
    <row r="46" spans="1:2">
      <c r="A46" s="84">
        <v>40223</v>
      </c>
      <c r="B46" s="85">
        <v>45</v>
      </c>
    </row>
    <row r="47" spans="1:2">
      <c r="A47" s="84">
        <v>40224</v>
      </c>
      <c r="B47" s="85">
        <v>46</v>
      </c>
    </row>
    <row r="48" spans="1:2">
      <c r="A48" s="84">
        <v>40225</v>
      </c>
      <c r="B48" s="85">
        <v>47</v>
      </c>
    </row>
    <row r="49" spans="1:2">
      <c r="A49" s="84">
        <v>40226</v>
      </c>
      <c r="B49" s="85">
        <v>48</v>
      </c>
    </row>
    <row r="50" spans="1:2">
      <c r="A50" s="84">
        <v>40227</v>
      </c>
      <c r="B50" s="85">
        <v>49</v>
      </c>
    </row>
    <row r="51" spans="1:2">
      <c r="A51" s="84">
        <v>40228</v>
      </c>
      <c r="B51" s="85">
        <v>50</v>
      </c>
    </row>
    <row r="52" spans="1:2">
      <c r="A52" s="84">
        <v>40229</v>
      </c>
      <c r="B52" s="85">
        <v>51</v>
      </c>
    </row>
    <row r="53" spans="1:2">
      <c r="A53" s="84">
        <v>40230</v>
      </c>
      <c r="B53" s="85">
        <v>52</v>
      </c>
    </row>
    <row r="54" spans="1:2">
      <c r="A54" s="84">
        <v>40231</v>
      </c>
      <c r="B54" s="85">
        <v>53</v>
      </c>
    </row>
    <row r="55" spans="1:2">
      <c r="A55" s="84">
        <v>40232</v>
      </c>
      <c r="B55" s="85">
        <v>54</v>
      </c>
    </row>
    <row r="56" spans="1:2">
      <c r="A56" s="84">
        <v>40233</v>
      </c>
      <c r="B56" s="85">
        <v>55</v>
      </c>
    </row>
    <row r="57" spans="1:2">
      <c r="A57" s="84">
        <v>40234</v>
      </c>
      <c r="B57" s="85">
        <v>56</v>
      </c>
    </row>
    <row r="58" spans="1:2">
      <c r="A58" s="84">
        <v>40235</v>
      </c>
      <c r="B58" s="85">
        <v>57</v>
      </c>
    </row>
    <row r="59" spans="1:2">
      <c r="A59" s="84">
        <v>40236</v>
      </c>
      <c r="B59" s="85">
        <v>58</v>
      </c>
    </row>
    <row r="60" spans="1:2">
      <c r="A60" s="84">
        <v>40237</v>
      </c>
      <c r="B60" s="85">
        <v>59</v>
      </c>
    </row>
    <row r="61" spans="1:2">
      <c r="A61" s="84">
        <v>40238</v>
      </c>
      <c r="B61" s="85">
        <v>60</v>
      </c>
    </row>
    <row r="62" spans="1:2">
      <c r="A62" s="84">
        <v>40239</v>
      </c>
      <c r="B62" s="85">
        <v>61</v>
      </c>
    </row>
    <row r="63" spans="1:2">
      <c r="A63" s="84">
        <v>40240</v>
      </c>
      <c r="B63" s="85">
        <v>62</v>
      </c>
    </row>
    <row r="64" spans="1:2">
      <c r="A64" s="84">
        <v>40241</v>
      </c>
      <c r="B64" s="85">
        <v>63</v>
      </c>
    </row>
    <row r="65" spans="1:2">
      <c r="A65" s="84">
        <v>40242</v>
      </c>
      <c r="B65" s="85">
        <v>64</v>
      </c>
    </row>
    <row r="66" spans="1:2">
      <c r="A66" s="84">
        <v>40243</v>
      </c>
      <c r="B66" s="85">
        <v>65</v>
      </c>
    </row>
    <row r="67" spans="1:2">
      <c r="A67" s="84">
        <v>40244</v>
      </c>
      <c r="B67" s="85">
        <v>66</v>
      </c>
    </row>
    <row r="68" spans="1:2">
      <c r="A68" s="84">
        <v>40245</v>
      </c>
      <c r="B68" s="85">
        <v>67</v>
      </c>
    </row>
    <row r="69" spans="1:2">
      <c r="A69" s="84">
        <v>40246</v>
      </c>
      <c r="B69" s="85">
        <v>68</v>
      </c>
    </row>
    <row r="70" spans="1:2">
      <c r="A70" s="84">
        <v>40247</v>
      </c>
      <c r="B70" s="85">
        <v>69</v>
      </c>
    </row>
    <row r="71" spans="1:2">
      <c r="A71" s="84">
        <v>40248</v>
      </c>
      <c r="B71" s="85">
        <v>70</v>
      </c>
    </row>
    <row r="72" spans="1:2">
      <c r="A72" s="84">
        <v>40249</v>
      </c>
      <c r="B72" s="85">
        <v>71</v>
      </c>
    </row>
    <row r="73" spans="1:2">
      <c r="A73" s="84">
        <v>40250</v>
      </c>
      <c r="B73" s="85">
        <v>72</v>
      </c>
    </row>
    <row r="74" spans="1:2">
      <c r="A74" s="84">
        <v>40251</v>
      </c>
      <c r="B74" s="85">
        <v>73</v>
      </c>
    </row>
    <row r="75" spans="1:2">
      <c r="A75" s="84">
        <v>40252</v>
      </c>
      <c r="B75" s="85">
        <v>74</v>
      </c>
    </row>
    <row r="76" spans="1:2">
      <c r="A76" s="84">
        <v>40253</v>
      </c>
      <c r="B76" s="85">
        <v>75</v>
      </c>
    </row>
    <row r="77" spans="1:2">
      <c r="A77" s="84">
        <v>40254</v>
      </c>
      <c r="B77" s="85">
        <v>76</v>
      </c>
    </row>
    <row r="78" spans="1:2">
      <c r="A78" s="84">
        <v>40255</v>
      </c>
      <c r="B78" s="85">
        <v>77</v>
      </c>
    </row>
    <row r="79" spans="1:2">
      <c r="A79" s="84">
        <v>40256</v>
      </c>
      <c r="B79" s="85">
        <v>78</v>
      </c>
    </row>
    <row r="80" spans="1:2">
      <c r="A80" s="84">
        <v>40257</v>
      </c>
      <c r="B80" s="85">
        <v>79</v>
      </c>
    </row>
    <row r="81" spans="1:2">
      <c r="A81" s="84">
        <v>40258</v>
      </c>
      <c r="B81" s="85">
        <v>80</v>
      </c>
    </row>
    <row r="82" spans="1:2">
      <c r="A82" s="84">
        <v>40259</v>
      </c>
      <c r="B82" s="85">
        <v>81</v>
      </c>
    </row>
    <row r="83" spans="1:2">
      <c r="A83" s="84">
        <v>40260</v>
      </c>
      <c r="B83" s="85">
        <v>82</v>
      </c>
    </row>
    <row r="84" spans="1:2">
      <c r="A84" s="84">
        <v>40261</v>
      </c>
      <c r="B84" s="85">
        <v>83</v>
      </c>
    </row>
    <row r="85" spans="1:2">
      <c r="A85" s="84">
        <v>40262</v>
      </c>
      <c r="B85" s="85">
        <v>84</v>
      </c>
    </row>
    <row r="86" spans="1:2">
      <c r="A86" s="84">
        <v>40263</v>
      </c>
      <c r="B86" s="85">
        <v>85</v>
      </c>
    </row>
    <row r="87" spans="1:2">
      <c r="A87" s="84">
        <v>40264</v>
      </c>
      <c r="B87" s="85">
        <v>86</v>
      </c>
    </row>
    <row r="88" spans="1:2">
      <c r="A88" s="84">
        <v>40265</v>
      </c>
      <c r="B88" s="85">
        <v>87</v>
      </c>
    </row>
    <row r="89" spans="1:2">
      <c r="A89" s="84">
        <v>40266</v>
      </c>
      <c r="B89" s="85">
        <v>88</v>
      </c>
    </row>
    <row r="90" spans="1:2">
      <c r="A90" s="84">
        <v>40267</v>
      </c>
      <c r="B90" s="85">
        <v>89</v>
      </c>
    </row>
    <row r="91" spans="1:2">
      <c r="A91" s="84">
        <v>40268</v>
      </c>
      <c r="B91" s="85">
        <v>90</v>
      </c>
    </row>
    <row r="92" spans="1:2">
      <c r="A92" s="84">
        <v>40269</v>
      </c>
      <c r="B92" s="85">
        <v>91</v>
      </c>
    </row>
    <row r="93" spans="1:2">
      <c r="A93" s="84">
        <v>40270</v>
      </c>
      <c r="B93" s="85">
        <v>92</v>
      </c>
    </row>
    <row r="94" spans="1:2">
      <c r="A94" s="84">
        <v>40271</v>
      </c>
      <c r="B94" s="85">
        <v>93</v>
      </c>
    </row>
    <row r="95" spans="1:2">
      <c r="A95" s="84">
        <v>40272</v>
      </c>
      <c r="B95" s="85">
        <v>94</v>
      </c>
    </row>
    <row r="96" spans="1:2">
      <c r="A96" s="84">
        <v>40273</v>
      </c>
      <c r="B96" s="85">
        <v>95</v>
      </c>
    </row>
    <row r="97" spans="1:2">
      <c r="A97" s="84">
        <v>40274</v>
      </c>
      <c r="B97" s="85">
        <v>96</v>
      </c>
    </row>
    <row r="98" spans="1:2">
      <c r="A98" s="84">
        <v>40275</v>
      </c>
      <c r="B98" s="85">
        <v>97</v>
      </c>
    </row>
    <row r="99" spans="1:2">
      <c r="A99" s="84">
        <v>40276</v>
      </c>
      <c r="B99" s="85">
        <v>98</v>
      </c>
    </row>
    <row r="100" spans="1:2">
      <c r="A100" s="84">
        <v>40277</v>
      </c>
      <c r="B100" s="85">
        <v>99</v>
      </c>
    </row>
    <row r="101" spans="1:2">
      <c r="A101" s="84">
        <v>40278</v>
      </c>
      <c r="B101" s="85">
        <v>100</v>
      </c>
    </row>
    <row r="102" spans="1:2">
      <c r="A102" s="84">
        <v>40279</v>
      </c>
      <c r="B102" s="85">
        <v>101</v>
      </c>
    </row>
    <row r="103" spans="1:2">
      <c r="A103" s="84">
        <v>40280</v>
      </c>
      <c r="B103" s="85">
        <v>102</v>
      </c>
    </row>
    <row r="104" spans="1:2">
      <c r="A104" s="84">
        <v>40281</v>
      </c>
      <c r="B104" s="85">
        <v>103</v>
      </c>
    </row>
    <row r="105" spans="1:2">
      <c r="A105" s="84">
        <v>40282</v>
      </c>
      <c r="B105" s="85">
        <v>104</v>
      </c>
    </row>
    <row r="106" spans="1:2">
      <c r="A106" s="84">
        <v>40283</v>
      </c>
      <c r="B106" s="85">
        <v>105</v>
      </c>
    </row>
    <row r="107" spans="1:2">
      <c r="A107" s="84">
        <v>40284</v>
      </c>
      <c r="B107" s="85">
        <v>106</v>
      </c>
    </row>
    <row r="108" spans="1:2">
      <c r="A108" s="84">
        <v>40285</v>
      </c>
      <c r="B108" s="85">
        <v>107</v>
      </c>
    </row>
    <row r="109" spans="1:2">
      <c r="A109" s="84">
        <v>40286</v>
      </c>
      <c r="B109" s="85">
        <v>108</v>
      </c>
    </row>
    <row r="110" spans="1:2">
      <c r="A110" s="84">
        <v>40287</v>
      </c>
      <c r="B110" s="85">
        <v>109</v>
      </c>
    </row>
    <row r="111" spans="1:2">
      <c r="A111" s="84">
        <v>40288</v>
      </c>
      <c r="B111" s="85">
        <v>110</v>
      </c>
    </row>
    <row r="112" spans="1:2">
      <c r="A112" s="84">
        <v>40289</v>
      </c>
      <c r="B112" s="85">
        <v>111</v>
      </c>
    </row>
    <row r="113" spans="1:2">
      <c r="A113" s="84">
        <v>40290</v>
      </c>
      <c r="B113" s="85">
        <v>112</v>
      </c>
    </row>
    <row r="114" spans="1:2">
      <c r="A114" s="84">
        <v>40291</v>
      </c>
      <c r="B114" s="85">
        <v>113</v>
      </c>
    </row>
    <row r="115" spans="1:2">
      <c r="A115" s="84">
        <v>40292</v>
      </c>
      <c r="B115" s="85">
        <v>114</v>
      </c>
    </row>
    <row r="116" spans="1:2">
      <c r="A116" s="84">
        <v>40293</v>
      </c>
      <c r="B116" s="85">
        <v>115</v>
      </c>
    </row>
    <row r="117" spans="1:2">
      <c r="A117" s="84">
        <v>40294</v>
      </c>
      <c r="B117" s="85">
        <v>116</v>
      </c>
    </row>
    <row r="118" spans="1:2">
      <c r="A118" s="84">
        <v>40295</v>
      </c>
      <c r="B118" s="85">
        <v>117</v>
      </c>
    </row>
    <row r="119" spans="1:2">
      <c r="A119" s="84">
        <v>40296</v>
      </c>
      <c r="B119" s="85">
        <v>118</v>
      </c>
    </row>
    <row r="120" spans="1:2">
      <c r="A120" s="84">
        <v>40297</v>
      </c>
      <c r="B120" s="85">
        <v>119</v>
      </c>
    </row>
    <row r="121" spans="1:2">
      <c r="A121" s="84">
        <v>40298</v>
      </c>
      <c r="B121" s="85">
        <v>120</v>
      </c>
    </row>
    <row r="122" spans="1:2">
      <c r="A122" s="84">
        <v>40299</v>
      </c>
      <c r="B122" s="85">
        <v>121</v>
      </c>
    </row>
    <row r="123" spans="1:2">
      <c r="A123" s="84">
        <v>40300</v>
      </c>
      <c r="B123" s="85">
        <v>122</v>
      </c>
    </row>
    <row r="124" spans="1:2">
      <c r="A124" s="84">
        <v>40301</v>
      </c>
      <c r="B124" s="85">
        <v>123</v>
      </c>
    </row>
    <row r="125" spans="1:2">
      <c r="A125" s="84">
        <v>40302</v>
      </c>
      <c r="B125" s="85">
        <v>124</v>
      </c>
    </row>
    <row r="126" spans="1:2">
      <c r="A126" s="84">
        <v>40303</v>
      </c>
      <c r="B126" s="85">
        <v>125</v>
      </c>
    </row>
    <row r="127" spans="1:2">
      <c r="A127" s="84">
        <v>40304</v>
      </c>
      <c r="B127" s="85">
        <v>126</v>
      </c>
    </row>
    <row r="128" spans="1:2">
      <c r="A128" s="84">
        <v>40305</v>
      </c>
      <c r="B128" s="85">
        <v>127</v>
      </c>
    </row>
    <row r="129" spans="1:2">
      <c r="A129" s="84">
        <v>40306</v>
      </c>
      <c r="B129" s="85">
        <v>128</v>
      </c>
    </row>
    <row r="130" spans="1:2">
      <c r="A130" s="84">
        <v>40307</v>
      </c>
      <c r="B130" s="85">
        <v>129</v>
      </c>
    </row>
    <row r="131" spans="1:2">
      <c r="A131" s="84">
        <v>40308</v>
      </c>
      <c r="B131" s="85">
        <v>130</v>
      </c>
    </row>
    <row r="132" spans="1:2">
      <c r="A132" s="84">
        <v>40309</v>
      </c>
      <c r="B132" s="85">
        <v>131</v>
      </c>
    </row>
    <row r="133" spans="1:2">
      <c r="A133" s="84">
        <v>40310</v>
      </c>
      <c r="B133" s="85">
        <v>132</v>
      </c>
    </row>
    <row r="134" spans="1:2">
      <c r="A134" s="84">
        <v>40311</v>
      </c>
      <c r="B134" s="85">
        <v>133</v>
      </c>
    </row>
    <row r="135" spans="1:2">
      <c r="A135" s="84">
        <v>40312</v>
      </c>
      <c r="B135" s="85">
        <v>134</v>
      </c>
    </row>
    <row r="136" spans="1:2">
      <c r="A136" s="84">
        <v>40313</v>
      </c>
      <c r="B136" s="85">
        <v>135</v>
      </c>
    </row>
    <row r="137" spans="1:2">
      <c r="A137" s="84">
        <v>40314</v>
      </c>
      <c r="B137" s="85">
        <v>136</v>
      </c>
    </row>
    <row r="138" spans="1:2">
      <c r="A138" s="84">
        <v>40315</v>
      </c>
      <c r="B138" s="85">
        <v>137</v>
      </c>
    </row>
    <row r="139" spans="1:2">
      <c r="A139" s="84">
        <v>40316</v>
      </c>
      <c r="B139" s="85">
        <v>138</v>
      </c>
    </row>
    <row r="140" spans="1:2">
      <c r="A140" s="84">
        <v>40317</v>
      </c>
      <c r="B140" s="85">
        <v>139</v>
      </c>
    </row>
    <row r="141" spans="1:2">
      <c r="A141" s="84">
        <v>40318</v>
      </c>
      <c r="B141" s="85">
        <v>140</v>
      </c>
    </row>
    <row r="142" spans="1:2">
      <c r="A142" s="84">
        <v>40319</v>
      </c>
      <c r="B142" s="85">
        <v>141</v>
      </c>
    </row>
    <row r="143" spans="1:2">
      <c r="A143" s="84">
        <v>40320</v>
      </c>
      <c r="B143" s="85">
        <v>142</v>
      </c>
    </row>
    <row r="144" spans="1:2">
      <c r="A144" s="84">
        <v>40321</v>
      </c>
      <c r="B144" s="85">
        <v>143</v>
      </c>
    </row>
    <row r="145" spans="1:2">
      <c r="A145" s="84">
        <v>40322</v>
      </c>
      <c r="B145" s="85">
        <v>144</v>
      </c>
    </row>
    <row r="146" spans="1:2">
      <c r="A146" s="84">
        <v>40323</v>
      </c>
      <c r="B146" s="85">
        <v>145</v>
      </c>
    </row>
    <row r="147" spans="1:2">
      <c r="A147" s="84">
        <v>40324</v>
      </c>
      <c r="B147" s="85">
        <v>146</v>
      </c>
    </row>
    <row r="148" spans="1:2">
      <c r="A148" s="84">
        <v>40325</v>
      </c>
      <c r="B148" s="85">
        <v>147</v>
      </c>
    </row>
    <row r="149" spans="1:2">
      <c r="A149" s="84">
        <v>40326</v>
      </c>
      <c r="B149" s="85">
        <v>148</v>
      </c>
    </row>
    <row r="150" spans="1:2">
      <c r="A150" s="84">
        <v>40327</v>
      </c>
      <c r="B150" s="85">
        <v>149</v>
      </c>
    </row>
    <row r="151" spans="1:2">
      <c r="A151" s="84">
        <v>40328</v>
      </c>
      <c r="B151" s="85">
        <v>150</v>
      </c>
    </row>
    <row r="152" spans="1:2">
      <c r="A152" s="84">
        <v>40329</v>
      </c>
      <c r="B152" s="85">
        <v>151</v>
      </c>
    </row>
    <row r="153" spans="1:2">
      <c r="A153" s="84">
        <v>40330</v>
      </c>
      <c r="B153" s="85">
        <v>152</v>
      </c>
    </row>
    <row r="154" spans="1:2">
      <c r="A154" s="84">
        <v>40331</v>
      </c>
      <c r="B154" s="85">
        <v>153</v>
      </c>
    </row>
    <row r="155" spans="1:2">
      <c r="A155" s="84">
        <v>40332</v>
      </c>
      <c r="B155" s="85">
        <v>154</v>
      </c>
    </row>
    <row r="156" spans="1:2">
      <c r="A156" s="84">
        <v>40333</v>
      </c>
      <c r="B156" s="85">
        <v>155</v>
      </c>
    </row>
    <row r="157" spans="1:2">
      <c r="A157" s="84">
        <v>40334</v>
      </c>
      <c r="B157" s="85">
        <v>156</v>
      </c>
    </row>
    <row r="158" spans="1:2">
      <c r="A158" s="84">
        <v>40335</v>
      </c>
      <c r="B158" s="85">
        <v>157</v>
      </c>
    </row>
    <row r="159" spans="1:2">
      <c r="A159" s="84">
        <v>40336</v>
      </c>
      <c r="B159" s="85">
        <v>158</v>
      </c>
    </row>
    <row r="160" spans="1:2">
      <c r="A160" s="84">
        <v>40337</v>
      </c>
      <c r="B160" s="85">
        <v>159</v>
      </c>
    </row>
    <row r="161" spans="1:2">
      <c r="A161" s="84">
        <v>40338</v>
      </c>
      <c r="B161" s="85">
        <v>160</v>
      </c>
    </row>
    <row r="162" spans="1:2">
      <c r="A162" s="84">
        <v>40339</v>
      </c>
      <c r="B162" s="85">
        <v>161</v>
      </c>
    </row>
    <row r="163" spans="1:2">
      <c r="A163" s="84">
        <v>40340</v>
      </c>
      <c r="B163" s="85">
        <v>162</v>
      </c>
    </row>
    <row r="164" spans="1:2">
      <c r="A164" s="84">
        <v>40341</v>
      </c>
      <c r="B164" s="85">
        <v>163</v>
      </c>
    </row>
    <row r="165" spans="1:2">
      <c r="A165" s="84">
        <v>40342</v>
      </c>
      <c r="B165" s="85">
        <v>164</v>
      </c>
    </row>
    <row r="166" spans="1:2">
      <c r="A166" s="84">
        <v>40343</v>
      </c>
      <c r="B166" s="85">
        <v>165</v>
      </c>
    </row>
    <row r="167" spans="1:2">
      <c r="A167" s="84">
        <v>40344</v>
      </c>
      <c r="B167" s="85">
        <v>166</v>
      </c>
    </row>
    <row r="168" spans="1:2">
      <c r="A168" s="84">
        <v>40345</v>
      </c>
      <c r="B168" s="85">
        <v>167</v>
      </c>
    </row>
    <row r="169" spans="1:2">
      <c r="A169" s="84">
        <v>40346</v>
      </c>
      <c r="B169" s="85">
        <v>168</v>
      </c>
    </row>
    <row r="170" spans="1:2">
      <c r="A170" s="84">
        <v>40347</v>
      </c>
      <c r="B170" s="85">
        <v>169</v>
      </c>
    </row>
    <row r="171" spans="1:2">
      <c r="A171" s="84">
        <v>40348</v>
      </c>
      <c r="B171" s="85">
        <v>170</v>
      </c>
    </row>
    <row r="172" spans="1:2">
      <c r="A172" s="84">
        <v>40349</v>
      </c>
      <c r="B172" s="85">
        <v>171</v>
      </c>
    </row>
    <row r="173" spans="1:2">
      <c r="A173" s="84">
        <v>40350</v>
      </c>
      <c r="B173" s="85">
        <v>172</v>
      </c>
    </row>
    <row r="174" spans="1:2">
      <c r="A174" s="84">
        <v>40351</v>
      </c>
      <c r="B174" s="85">
        <v>173</v>
      </c>
    </row>
    <row r="175" spans="1:2">
      <c r="A175" s="84">
        <v>40352</v>
      </c>
      <c r="B175" s="85">
        <v>174</v>
      </c>
    </row>
    <row r="176" spans="1:2">
      <c r="A176" s="84">
        <v>40353</v>
      </c>
      <c r="B176" s="85">
        <v>175</v>
      </c>
    </row>
    <row r="177" spans="1:2">
      <c r="A177" s="84">
        <v>40354</v>
      </c>
      <c r="B177" s="85">
        <v>176</v>
      </c>
    </row>
    <row r="178" spans="1:2">
      <c r="A178" s="84">
        <v>40355</v>
      </c>
      <c r="B178" s="85">
        <v>177</v>
      </c>
    </row>
    <row r="179" spans="1:2">
      <c r="A179" s="84">
        <v>40356</v>
      </c>
      <c r="B179" s="85">
        <v>178</v>
      </c>
    </row>
    <row r="180" spans="1:2">
      <c r="A180" s="84">
        <v>40357</v>
      </c>
      <c r="B180" s="85">
        <v>179</v>
      </c>
    </row>
    <row r="181" spans="1:2">
      <c r="A181" s="84">
        <v>40358</v>
      </c>
      <c r="B181" s="85">
        <v>180</v>
      </c>
    </row>
    <row r="182" spans="1:2">
      <c r="A182" s="84">
        <v>40359</v>
      </c>
      <c r="B182" s="85">
        <v>181</v>
      </c>
    </row>
    <row r="183" spans="1:2">
      <c r="A183" s="84">
        <v>40360</v>
      </c>
      <c r="B183" s="85">
        <v>182</v>
      </c>
    </row>
    <row r="184" spans="1:2">
      <c r="A184" s="84">
        <v>40361</v>
      </c>
      <c r="B184" s="85">
        <v>183</v>
      </c>
    </row>
    <row r="185" spans="1:2">
      <c r="A185" s="84">
        <v>40362</v>
      </c>
      <c r="B185" s="85">
        <v>184</v>
      </c>
    </row>
    <row r="186" spans="1:2">
      <c r="A186" s="84">
        <v>40363</v>
      </c>
      <c r="B186" s="85">
        <v>185</v>
      </c>
    </row>
    <row r="187" spans="1:2">
      <c r="A187" s="84">
        <v>40364</v>
      </c>
      <c r="B187" s="85">
        <v>186</v>
      </c>
    </row>
    <row r="188" spans="1:2">
      <c r="A188" s="84">
        <v>40365</v>
      </c>
      <c r="B188" s="85">
        <v>187</v>
      </c>
    </row>
    <row r="189" spans="1:2">
      <c r="A189" s="84">
        <v>40366</v>
      </c>
      <c r="B189" s="85">
        <v>188</v>
      </c>
    </row>
    <row r="190" spans="1:2">
      <c r="A190" s="84">
        <v>40367</v>
      </c>
      <c r="B190" s="85">
        <v>189</v>
      </c>
    </row>
    <row r="191" spans="1:2">
      <c r="A191" s="84">
        <v>40368</v>
      </c>
      <c r="B191" s="85">
        <v>190</v>
      </c>
    </row>
    <row r="192" spans="1:2">
      <c r="A192" s="84">
        <v>40369</v>
      </c>
      <c r="B192" s="85">
        <v>191</v>
      </c>
    </row>
    <row r="193" spans="1:2">
      <c r="A193" s="84">
        <v>40370</v>
      </c>
      <c r="B193" s="85">
        <v>192</v>
      </c>
    </row>
    <row r="194" spans="1:2">
      <c r="A194" s="84">
        <v>40371</v>
      </c>
      <c r="B194" s="85">
        <v>193</v>
      </c>
    </row>
    <row r="195" spans="1:2">
      <c r="A195" s="84">
        <v>40372</v>
      </c>
      <c r="B195" s="85">
        <v>194</v>
      </c>
    </row>
    <row r="196" spans="1:2">
      <c r="A196" s="84">
        <v>40373</v>
      </c>
      <c r="B196" s="85">
        <v>195</v>
      </c>
    </row>
    <row r="197" spans="1:2">
      <c r="A197" s="84">
        <v>40374</v>
      </c>
      <c r="B197" s="85">
        <v>196</v>
      </c>
    </row>
    <row r="198" spans="1:2">
      <c r="A198" s="84">
        <v>40375</v>
      </c>
      <c r="B198" s="85">
        <v>197</v>
      </c>
    </row>
    <row r="199" spans="1:2">
      <c r="A199" s="84">
        <v>40376</v>
      </c>
      <c r="B199" s="85">
        <v>198</v>
      </c>
    </row>
    <row r="200" spans="1:2">
      <c r="A200" s="84">
        <v>40377</v>
      </c>
      <c r="B200" s="85">
        <v>199</v>
      </c>
    </row>
    <row r="201" spans="1:2">
      <c r="A201" s="84">
        <v>40378</v>
      </c>
      <c r="B201" s="85">
        <v>200</v>
      </c>
    </row>
    <row r="202" spans="1:2">
      <c r="A202" s="84">
        <v>40379</v>
      </c>
      <c r="B202" s="85">
        <v>201</v>
      </c>
    </row>
    <row r="203" spans="1:2">
      <c r="A203" s="84">
        <v>40380</v>
      </c>
      <c r="B203" s="85">
        <v>202</v>
      </c>
    </row>
    <row r="204" spans="1:2">
      <c r="A204" s="84">
        <v>40381</v>
      </c>
      <c r="B204" s="85">
        <v>203</v>
      </c>
    </row>
    <row r="205" spans="1:2">
      <c r="A205" s="84">
        <v>40382</v>
      </c>
      <c r="B205" s="85">
        <v>204</v>
      </c>
    </row>
    <row r="206" spans="1:2">
      <c r="A206" s="84">
        <v>40383</v>
      </c>
      <c r="B206" s="85">
        <v>205</v>
      </c>
    </row>
    <row r="207" spans="1:2">
      <c r="A207" s="84">
        <v>40384</v>
      </c>
      <c r="B207" s="85">
        <v>206</v>
      </c>
    </row>
    <row r="208" spans="1:2">
      <c r="A208" s="84">
        <v>40385</v>
      </c>
      <c r="B208" s="85">
        <v>207</v>
      </c>
    </row>
    <row r="209" spans="1:2">
      <c r="A209" s="84">
        <v>40386</v>
      </c>
      <c r="B209" s="85">
        <v>208</v>
      </c>
    </row>
    <row r="210" spans="1:2">
      <c r="A210" s="84">
        <v>40387</v>
      </c>
      <c r="B210" s="85">
        <v>209</v>
      </c>
    </row>
    <row r="211" spans="1:2">
      <c r="A211" s="84">
        <v>40388</v>
      </c>
      <c r="B211" s="85">
        <v>210</v>
      </c>
    </row>
    <row r="212" spans="1:2">
      <c r="A212" s="84">
        <v>40389</v>
      </c>
      <c r="B212" s="85">
        <v>211</v>
      </c>
    </row>
    <row r="213" spans="1:2">
      <c r="A213" s="84">
        <v>40390</v>
      </c>
      <c r="B213" s="85">
        <v>212</v>
      </c>
    </row>
    <row r="214" spans="1:2">
      <c r="A214" s="84">
        <v>40391</v>
      </c>
      <c r="B214" s="85">
        <v>213</v>
      </c>
    </row>
    <row r="215" spans="1:2">
      <c r="A215" s="84">
        <v>40392</v>
      </c>
      <c r="B215" s="85">
        <v>214</v>
      </c>
    </row>
    <row r="216" spans="1:2">
      <c r="A216" s="84">
        <v>40393</v>
      </c>
      <c r="B216" s="85">
        <v>215</v>
      </c>
    </row>
    <row r="217" spans="1:2">
      <c r="A217" s="84">
        <v>40394</v>
      </c>
      <c r="B217" s="85">
        <v>216</v>
      </c>
    </row>
    <row r="218" spans="1:2">
      <c r="A218" s="84">
        <v>40395</v>
      </c>
      <c r="B218" s="85">
        <v>217</v>
      </c>
    </row>
    <row r="219" spans="1:2">
      <c r="A219" s="84">
        <v>40396</v>
      </c>
      <c r="B219" s="85">
        <v>218</v>
      </c>
    </row>
    <row r="220" spans="1:2">
      <c r="A220" s="84">
        <v>40397</v>
      </c>
      <c r="B220" s="85">
        <v>219</v>
      </c>
    </row>
    <row r="221" spans="1:2">
      <c r="A221" s="84">
        <v>40398</v>
      </c>
      <c r="B221" s="85">
        <v>220</v>
      </c>
    </row>
    <row r="222" spans="1:2">
      <c r="A222" s="84">
        <v>40399</v>
      </c>
      <c r="B222" s="85">
        <v>221</v>
      </c>
    </row>
    <row r="223" spans="1:2">
      <c r="A223" s="84">
        <v>40400</v>
      </c>
      <c r="B223" s="85">
        <v>222</v>
      </c>
    </row>
    <row r="224" spans="1:2">
      <c r="A224" s="84">
        <v>40401</v>
      </c>
      <c r="B224" s="85">
        <v>223</v>
      </c>
    </row>
    <row r="225" spans="1:2">
      <c r="A225" s="84">
        <v>40402</v>
      </c>
      <c r="B225" s="85">
        <v>224</v>
      </c>
    </row>
    <row r="226" spans="1:2">
      <c r="A226" s="84">
        <v>40403</v>
      </c>
      <c r="B226" s="85">
        <v>225</v>
      </c>
    </row>
    <row r="227" spans="1:2">
      <c r="A227" s="84">
        <v>40404</v>
      </c>
      <c r="B227" s="85">
        <v>226</v>
      </c>
    </row>
    <row r="228" spans="1:2">
      <c r="A228" s="84">
        <v>40405</v>
      </c>
      <c r="B228" s="85">
        <v>227</v>
      </c>
    </row>
    <row r="229" spans="1:2">
      <c r="A229" s="84">
        <v>40406</v>
      </c>
      <c r="B229" s="85">
        <v>228</v>
      </c>
    </row>
    <row r="230" spans="1:2">
      <c r="A230" s="84">
        <v>40407</v>
      </c>
      <c r="B230" s="85">
        <v>229</v>
      </c>
    </row>
    <row r="231" spans="1:2">
      <c r="A231" s="84">
        <v>40408</v>
      </c>
      <c r="B231" s="85">
        <v>230</v>
      </c>
    </row>
    <row r="232" spans="1:2">
      <c r="A232" s="84">
        <v>40409</v>
      </c>
      <c r="B232" s="85">
        <v>231</v>
      </c>
    </row>
    <row r="233" spans="1:2">
      <c r="A233" s="84">
        <v>40410</v>
      </c>
      <c r="B233" s="85">
        <v>232</v>
      </c>
    </row>
    <row r="234" spans="1:2">
      <c r="A234" s="84">
        <v>40411</v>
      </c>
      <c r="B234" s="85">
        <v>233</v>
      </c>
    </row>
    <row r="235" spans="1:2">
      <c r="A235" s="84">
        <v>40412</v>
      </c>
      <c r="B235" s="85">
        <v>234</v>
      </c>
    </row>
    <row r="236" spans="1:2">
      <c r="A236" s="84">
        <v>40413</v>
      </c>
      <c r="B236" s="85">
        <v>235</v>
      </c>
    </row>
    <row r="237" spans="1:2">
      <c r="A237" s="84">
        <v>40414</v>
      </c>
      <c r="B237" s="85">
        <v>236</v>
      </c>
    </row>
    <row r="238" spans="1:2">
      <c r="A238" s="84">
        <v>40415</v>
      </c>
      <c r="B238" s="85">
        <v>237</v>
      </c>
    </row>
    <row r="239" spans="1:2">
      <c r="A239" s="84">
        <v>40416</v>
      </c>
      <c r="B239" s="85">
        <v>238</v>
      </c>
    </row>
    <row r="240" spans="1:2">
      <c r="A240" s="84">
        <v>40417</v>
      </c>
      <c r="B240" s="85">
        <v>239</v>
      </c>
    </row>
    <row r="241" spans="1:2">
      <c r="A241" s="84">
        <v>40418</v>
      </c>
      <c r="B241" s="85">
        <v>240</v>
      </c>
    </row>
    <row r="242" spans="1:2">
      <c r="A242" s="84">
        <v>40419</v>
      </c>
      <c r="B242" s="85">
        <v>241</v>
      </c>
    </row>
    <row r="243" spans="1:2">
      <c r="A243" s="84">
        <v>40420</v>
      </c>
      <c r="B243" s="85">
        <v>242</v>
      </c>
    </row>
    <row r="244" spans="1:2">
      <c r="A244" s="84">
        <v>40421</v>
      </c>
      <c r="B244" s="85">
        <v>243</v>
      </c>
    </row>
    <row r="245" spans="1:2">
      <c r="A245" s="84">
        <v>40422</v>
      </c>
      <c r="B245" s="85">
        <v>244</v>
      </c>
    </row>
    <row r="246" spans="1:2">
      <c r="A246" s="84">
        <v>40423</v>
      </c>
      <c r="B246" s="85">
        <v>245</v>
      </c>
    </row>
    <row r="247" spans="1:2">
      <c r="A247" s="84">
        <v>40424</v>
      </c>
      <c r="B247" s="85">
        <v>246</v>
      </c>
    </row>
    <row r="248" spans="1:2">
      <c r="A248" s="84">
        <v>40425</v>
      </c>
      <c r="B248" s="85">
        <v>247</v>
      </c>
    </row>
    <row r="249" spans="1:2">
      <c r="A249" s="84">
        <v>40426</v>
      </c>
      <c r="B249" s="85">
        <v>248</v>
      </c>
    </row>
    <row r="250" spans="1:2">
      <c r="A250" s="84">
        <v>40427</v>
      </c>
      <c r="B250" s="85">
        <v>249</v>
      </c>
    </row>
    <row r="251" spans="1:2">
      <c r="A251" s="84">
        <v>40428</v>
      </c>
      <c r="B251" s="85">
        <v>250</v>
      </c>
    </row>
    <row r="252" spans="1:2">
      <c r="A252" s="84">
        <v>40429</v>
      </c>
      <c r="B252" s="85">
        <v>251</v>
      </c>
    </row>
    <row r="253" spans="1:2">
      <c r="A253" s="84">
        <v>40430</v>
      </c>
      <c r="B253" s="85">
        <v>252</v>
      </c>
    </row>
    <row r="254" spans="1:2">
      <c r="A254" s="84">
        <v>40431</v>
      </c>
      <c r="B254" s="85">
        <v>253</v>
      </c>
    </row>
    <row r="255" spans="1:2">
      <c r="A255" s="84">
        <v>40432</v>
      </c>
      <c r="B255" s="85">
        <v>254</v>
      </c>
    </row>
    <row r="256" spans="1:2">
      <c r="A256" s="84">
        <v>40433</v>
      </c>
      <c r="B256" s="85">
        <v>255</v>
      </c>
    </row>
    <row r="257" spans="1:2">
      <c r="A257" s="84">
        <v>40434</v>
      </c>
      <c r="B257" s="85">
        <v>256</v>
      </c>
    </row>
    <row r="258" spans="1:2">
      <c r="A258" s="84">
        <v>40435</v>
      </c>
      <c r="B258" s="85">
        <v>257</v>
      </c>
    </row>
    <row r="259" spans="1:2">
      <c r="A259" s="84">
        <v>40436</v>
      </c>
      <c r="B259" s="85">
        <v>258</v>
      </c>
    </row>
    <row r="260" spans="1:2">
      <c r="A260" s="84">
        <v>40437</v>
      </c>
      <c r="B260" s="85">
        <v>259</v>
      </c>
    </row>
    <row r="261" spans="1:2">
      <c r="A261" s="84">
        <v>40438</v>
      </c>
      <c r="B261" s="85">
        <v>260</v>
      </c>
    </row>
    <row r="262" spans="1:2">
      <c r="A262" s="84">
        <v>40439</v>
      </c>
      <c r="B262" s="85">
        <v>261</v>
      </c>
    </row>
    <row r="263" spans="1:2">
      <c r="A263" s="84">
        <v>40440</v>
      </c>
      <c r="B263" s="85">
        <v>262</v>
      </c>
    </row>
    <row r="264" spans="1:2">
      <c r="A264" s="84">
        <v>40441</v>
      </c>
      <c r="B264" s="85">
        <v>263</v>
      </c>
    </row>
    <row r="265" spans="1:2">
      <c r="A265" s="84">
        <v>40442</v>
      </c>
      <c r="B265" s="85">
        <v>264</v>
      </c>
    </row>
    <row r="266" spans="1:2">
      <c r="A266" s="84">
        <v>40443</v>
      </c>
      <c r="B266" s="85">
        <v>265</v>
      </c>
    </row>
    <row r="267" spans="1:2">
      <c r="A267" s="84">
        <v>40444</v>
      </c>
      <c r="B267" s="85">
        <v>266</v>
      </c>
    </row>
    <row r="268" spans="1:2">
      <c r="A268" s="84">
        <v>40445</v>
      </c>
      <c r="B268" s="85">
        <v>267</v>
      </c>
    </row>
    <row r="269" spans="1:2">
      <c r="A269" s="84">
        <v>40446</v>
      </c>
      <c r="B269" s="85">
        <v>268</v>
      </c>
    </row>
    <row r="270" spans="1:2">
      <c r="A270" s="84">
        <v>40447</v>
      </c>
      <c r="B270" s="85">
        <v>269</v>
      </c>
    </row>
    <row r="271" spans="1:2">
      <c r="A271" s="84">
        <v>40448</v>
      </c>
      <c r="B271" s="85">
        <v>270</v>
      </c>
    </row>
    <row r="272" spans="1:2">
      <c r="A272" s="84">
        <v>40449</v>
      </c>
      <c r="B272" s="85">
        <v>271</v>
      </c>
    </row>
    <row r="273" spans="1:2">
      <c r="A273" s="84">
        <v>40450</v>
      </c>
      <c r="B273" s="85">
        <v>272</v>
      </c>
    </row>
    <row r="274" spans="1:2">
      <c r="A274" s="84">
        <v>40451</v>
      </c>
      <c r="B274" s="85">
        <v>273</v>
      </c>
    </row>
    <row r="275" spans="1:2">
      <c r="A275" s="84">
        <v>40452</v>
      </c>
      <c r="B275" s="85">
        <v>274</v>
      </c>
    </row>
    <row r="276" spans="1:2">
      <c r="A276" s="84">
        <v>40453</v>
      </c>
      <c r="B276" s="85">
        <v>275</v>
      </c>
    </row>
    <row r="277" spans="1:2">
      <c r="A277" s="84">
        <v>40454</v>
      </c>
      <c r="B277" s="85">
        <v>276</v>
      </c>
    </row>
    <row r="278" spans="1:2">
      <c r="A278" s="84">
        <v>40455</v>
      </c>
      <c r="B278" s="85">
        <v>277</v>
      </c>
    </row>
    <row r="279" spans="1:2">
      <c r="A279" s="84">
        <v>40456</v>
      </c>
      <c r="B279" s="85">
        <v>278</v>
      </c>
    </row>
    <row r="280" spans="1:2">
      <c r="A280" s="84">
        <v>40457</v>
      </c>
      <c r="B280" s="85">
        <v>279</v>
      </c>
    </row>
    <row r="281" spans="1:2">
      <c r="A281" s="84">
        <v>40458</v>
      </c>
      <c r="B281" s="85">
        <v>280</v>
      </c>
    </row>
    <row r="282" spans="1:2">
      <c r="A282" s="84">
        <v>40459</v>
      </c>
      <c r="B282" s="85">
        <v>281</v>
      </c>
    </row>
    <row r="283" spans="1:2">
      <c r="A283" s="84">
        <v>40460</v>
      </c>
      <c r="B283" s="85">
        <v>282</v>
      </c>
    </row>
    <row r="284" spans="1:2">
      <c r="A284" s="84">
        <v>40461</v>
      </c>
      <c r="B284" s="85">
        <v>283</v>
      </c>
    </row>
    <row r="285" spans="1:2">
      <c r="A285" s="84">
        <v>40462</v>
      </c>
      <c r="B285" s="85">
        <v>284</v>
      </c>
    </row>
    <row r="286" spans="1:2">
      <c r="A286" s="84">
        <v>40463</v>
      </c>
      <c r="B286" s="85">
        <v>285</v>
      </c>
    </row>
    <row r="287" spans="1:2">
      <c r="A287" s="84">
        <v>40464</v>
      </c>
      <c r="B287" s="85">
        <v>286</v>
      </c>
    </row>
    <row r="288" spans="1:2">
      <c r="A288" s="84">
        <v>40465</v>
      </c>
      <c r="B288" s="85">
        <v>287</v>
      </c>
    </row>
    <row r="289" spans="1:2">
      <c r="A289" s="84">
        <v>40466</v>
      </c>
      <c r="B289" s="85">
        <v>288</v>
      </c>
    </row>
    <row r="290" spans="1:2">
      <c r="A290" s="84">
        <v>40467</v>
      </c>
      <c r="B290" s="85">
        <v>289</v>
      </c>
    </row>
    <row r="291" spans="1:2">
      <c r="A291" s="84">
        <v>40468</v>
      </c>
      <c r="B291" s="85">
        <v>290</v>
      </c>
    </row>
    <row r="292" spans="1:2">
      <c r="A292" s="84">
        <v>40469</v>
      </c>
      <c r="B292" s="85">
        <v>291</v>
      </c>
    </row>
    <row r="293" spans="1:2">
      <c r="A293" s="84">
        <v>40470</v>
      </c>
      <c r="B293" s="85">
        <v>292</v>
      </c>
    </row>
    <row r="294" spans="1:2">
      <c r="A294" s="84">
        <v>40471</v>
      </c>
      <c r="B294" s="85">
        <v>293</v>
      </c>
    </row>
    <row r="295" spans="1:2">
      <c r="A295" s="84">
        <v>40472</v>
      </c>
      <c r="B295" s="85">
        <v>294</v>
      </c>
    </row>
    <row r="296" spans="1:2">
      <c r="A296" s="84">
        <v>40473</v>
      </c>
      <c r="B296" s="85">
        <v>295</v>
      </c>
    </row>
    <row r="297" spans="1:2">
      <c r="A297" s="84">
        <v>40474</v>
      </c>
      <c r="B297" s="85">
        <v>296</v>
      </c>
    </row>
    <row r="298" spans="1:2">
      <c r="A298" s="84">
        <v>40475</v>
      </c>
      <c r="B298" s="85">
        <v>297</v>
      </c>
    </row>
    <row r="299" spans="1:2">
      <c r="A299" s="84">
        <v>40476</v>
      </c>
      <c r="B299" s="85">
        <v>298</v>
      </c>
    </row>
    <row r="300" spans="1:2">
      <c r="A300" s="84">
        <v>40477</v>
      </c>
      <c r="B300" s="85">
        <v>299</v>
      </c>
    </row>
    <row r="301" spans="1:2">
      <c r="A301" s="84">
        <v>40478</v>
      </c>
      <c r="B301" s="85">
        <v>300</v>
      </c>
    </row>
    <row r="302" spans="1:2">
      <c r="A302" s="84">
        <v>40479</v>
      </c>
      <c r="B302" s="85">
        <v>301</v>
      </c>
    </row>
    <row r="303" spans="1:2">
      <c r="A303" s="84">
        <v>40480</v>
      </c>
      <c r="B303" s="85">
        <v>302</v>
      </c>
    </row>
    <row r="304" spans="1:2">
      <c r="A304" s="84">
        <v>40481</v>
      </c>
      <c r="B304" s="85">
        <v>303</v>
      </c>
    </row>
    <row r="305" spans="1:2">
      <c r="A305" s="84">
        <v>40482</v>
      </c>
      <c r="B305" s="85">
        <v>304</v>
      </c>
    </row>
    <row r="306" spans="1:2">
      <c r="A306" s="84">
        <v>40483</v>
      </c>
      <c r="B306" s="85">
        <v>305</v>
      </c>
    </row>
    <row r="307" spans="1:2">
      <c r="A307" s="84">
        <v>40484</v>
      </c>
      <c r="B307" s="85">
        <v>306</v>
      </c>
    </row>
    <row r="308" spans="1:2">
      <c r="A308" s="84">
        <v>40485</v>
      </c>
      <c r="B308" s="85">
        <v>307</v>
      </c>
    </row>
    <row r="309" spans="1:2">
      <c r="A309" s="84">
        <v>40486</v>
      </c>
      <c r="B309" s="85">
        <v>308</v>
      </c>
    </row>
    <row r="310" spans="1:2">
      <c r="A310" s="84">
        <v>40487</v>
      </c>
      <c r="B310" s="85">
        <v>309</v>
      </c>
    </row>
    <row r="311" spans="1:2">
      <c r="A311" s="84">
        <v>40488</v>
      </c>
      <c r="B311" s="85">
        <v>310</v>
      </c>
    </row>
    <row r="312" spans="1:2">
      <c r="A312" s="84">
        <v>40489</v>
      </c>
      <c r="B312" s="85">
        <v>311</v>
      </c>
    </row>
    <row r="313" spans="1:2">
      <c r="A313" s="84">
        <v>40490</v>
      </c>
      <c r="B313" s="85">
        <v>312</v>
      </c>
    </row>
    <row r="314" spans="1:2">
      <c r="A314" s="84">
        <v>40491</v>
      </c>
      <c r="B314" s="85">
        <v>313</v>
      </c>
    </row>
    <row r="315" spans="1:2">
      <c r="A315" s="84">
        <v>40492</v>
      </c>
      <c r="B315" s="85">
        <v>314</v>
      </c>
    </row>
    <row r="316" spans="1:2">
      <c r="A316" s="84">
        <v>40493</v>
      </c>
      <c r="B316" s="85">
        <v>315</v>
      </c>
    </row>
    <row r="317" spans="1:2">
      <c r="A317" s="84">
        <v>40494</v>
      </c>
      <c r="B317" s="85">
        <v>316</v>
      </c>
    </row>
    <row r="318" spans="1:2">
      <c r="A318" s="84">
        <v>40495</v>
      </c>
      <c r="B318" s="85">
        <v>317</v>
      </c>
    </row>
    <row r="319" spans="1:2">
      <c r="A319" s="84">
        <v>40496</v>
      </c>
      <c r="B319" s="85">
        <v>318</v>
      </c>
    </row>
    <row r="320" spans="1:2">
      <c r="A320" s="84">
        <v>40497</v>
      </c>
      <c r="B320" s="85">
        <v>319</v>
      </c>
    </row>
    <row r="321" spans="1:2">
      <c r="A321" s="84">
        <v>40498</v>
      </c>
      <c r="B321" s="85">
        <v>320</v>
      </c>
    </row>
    <row r="322" spans="1:2">
      <c r="A322" s="84">
        <v>40499</v>
      </c>
      <c r="B322" s="85">
        <v>321</v>
      </c>
    </row>
    <row r="323" spans="1:2">
      <c r="A323" s="84">
        <v>40500</v>
      </c>
      <c r="B323" s="85">
        <v>322</v>
      </c>
    </row>
    <row r="324" spans="1:2">
      <c r="A324" s="84">
        <v>40501</v>
      </c>
      <c r="B324" s="85">
        <v>323</v>
      </c>
    </row>
    <row r="325" spans="1:2">
      <c r="A325" s="84">
        <v>40502</v>
      </c>
      <c r="B325" s="85">
        <v>324</v>
      </c>
    </row>
    <row r="326" spans="1:2">
      <c r="A326" s="84">
        <v>40503</v>
      </c>
      <c r="B326" s="85">
        <v>325</v>
      </c>
    </row>
    <row r="327" spans="1:2">
      <c r="A327" s="84">
        <v>40504</v>
      </c>
      <c r="B327" s="85">
        <v>326</v>
      </c>
    </row>
    <row r="328" spans="1:2">
      <c r="A328" s="84">
        <v>40505</v>
      </c>
      <c r="B328" s="85">
        <v>327</v>
      </c>
    </row>
    <row r="329" spans="1:2">
      <c r="A329" s="84">
        <v>40506</v>
      </c>
      <c r="B329" s="85">
        <v>328</v>
      </c>
    </row>
    <row r="330" spans="1:2">
      <c r="A330" s="84">
        <v>40507</v>
      </c>
      <c r="B330" s="85">
        <v>329</v>
      </c>
    </row>
    <row r="331" spans="1:2">
      <c r="A331" s="84">
        <v>40508</v>
      </c>
      <c r="B331" s="85">
        <v>330</v>
      </c>
    </row>
    <row r="332" spans="1:2">
      <c r="A332" s="84">
        <v>40509</v>
      </c>
      <c r="B332" s="85">
        <v>331</v>
      </c>
    </row>
    <row r="333" spans="1:2">
      <c r="A333" s="84">
        <v>40510</v>
      </c>
      <c r="B333" s="85">
        <v>332</v>
      </c>
    </row>
    <row r="334" spans="1:2">
      <c r="A334" s="84">
        <v>40511</v>
      </c>
      <c r="B334" s="85">
        <v>333</v>
      </c>
    </row>
    <row r="335" spans="1:2">
      <c r="A335" s="84">
        <v>40512</v>
      </c>
      <c r="B335" s="85">
        <v>334</v>
      </c>
    </row>
    <row r="336" spans="1:2">
      <c r="A336" s="84">
        <v>40513</v>
      </c>
      <c r="B336" s="85">
        <v>335</v>
      </c>
    </row>
    <row r="337" spans="1:2">
      <c r="A337" s="84">
        <v>40514</v>
      </c>
      <c r="B337" s="85">
        <v>336</v>
      </c>
    </row>
    <row r="338" spans="1:2">
      <c r="A338" s="84">
        <v>40515</v>
      </c>
      <c r="B338" s="85">
        <v>337</v>
      </c>
    </row>
    <row r="339" spans="1:2">
      <c r="A339" s="84">
        <v>40516</v>
      </c>
      <c r="B339" s="85">
        <v>338</v>
      </c>
    </row>
    <row r="340" spans="1:2">
      <c r="A340" s="84">
        <v>40517</v>
      </c>
      <c r="B340" s="85">
        <v>339</v>
      </c>
    </row>
    <row r="341" spans="1:2">
      <c r="A341" s="84">
        <v>40518</v>
      </c>
      <c r="B341" s="85">
        <v>340</v>
      </c>
    </row>
    <row r="342" spans="1:2">
      <c r="A342" s="84">
        <v>40519</v>
      </c>
      <c r="B342" s="85">
        <v>341</v>
      </c>
    </row>
    <row r="343" spans="1:2">
      <c r="A343" s="84">
        <v>40520</v>
      </c>
      <c r="B343" s="85">
        <v>342</v>
      </c>
    </row>
    <row r="344" spans="1:2">
      <c r="A344" s="84">
        <v>40521</v>
      </c>
      <c r="B344" s="85">
        <v>343</v>
      </c>
    </row>
    <row r="345" spans="1:2">
      <c r="A345" s="84">
        <v>40522</v>
      </c>
      <c r="B345" s="85">
        <v>344</v>
      </c>
    </row>
    <row r="346" spans="1:2">
      <c r="A346" s="84">
        <v>40523</v>
      </c>
      <c r="B346" s="85">
        <v>345</v>
      </c>
    </row>
    <row r="347" spans="1:2">
      <c r="A347" s="84">
        <v>40524</v>
      </c>
      <c r="B347" s="85">
        <v>346</v>
      </c>
    </row>
    <row r="348" spans="1:2">
      <c r="A348" s="84">
        <v>40525</v>
      </c>
      <c r="B348" s="85">
        <v>347</v>
      </c>
    </row>
    <row r="349" spans="1:2">
      <c r="A349" s="84">
        <v>40526</v>
      </c>
      <c r="B349" s="85">
        <v>348</v>
      </c>
    </row>
    <row r="350" spans="1:2">
      <c r="A350" s="84">
        <v>40527</v>
      </c>
      <c r="B350" s="85">
        <v>349</v>
      </c>
    </row>
    <row r="351" spans="1:2">
      <c r="A351" s="84">
        <v>40528</v>
      </c>
      <c r="B351" s="85">
        <v>350</v>
      </c>
    </row>
    <row r="352" spans="1:2">
      <c r="A352" s="84">
        <v>40529</v>
      </c>
      <c r="B352" s="85">
        <v>351</v>
      </c>
    </row>
    <row r="353" spans="1:2">
      <c r="A353" s="84">
        <v>40530</v>
      </c>
      <c r="B353" s="85">
        <v>352</v>
      </c>
    </row>
    <row r="354" spans="1:2">
      <c r="A354" s="84">
        <v>40531</v>
      </c>
      <c r="B354" s="85">
        <v>353</v>
      </c>
    </row>
    <row r="355" spans="1:2">
      <c r="A355" s="84">
        <v>40532</v>
      </c>
      <c r="B355" s="85">
        <v>354</v>
      </c>
    </row>
    <row r="356" spans="1:2">
      <c r="A356" s="84">
        <v>40533</v>
      </c>
      <c r="B356" s="85">
        <v>355</v>
      </c>
    </row>
    <row r="357" spans="1:2">
      <c r="A357" s="84">
        <v>40534</v>
      </c>
      <c r="B357" s="85">
        <v>356</v>
      </c>
    </row>
    <row r="358" spans="1:2">
      <c r="A358" s="84">
        <v>40535</v>
      </c>
      <c r="B358" s="85">
        <v>357</v>
      </c>
    </row>
    <row r="359" spans="1:2">
      <c r="A359" s="84">
        <v>40536</v>
      </c>
      <c r="B359" s="85">
        <v>358</v>
      </c>
    </row>
    <row r="360" spans="1:2">
      <c r="A360" s="84">
        <v>40537</v>
      </c>
      <c r="B360" s="85">
        <v>359</v>
      </c>
    </row>
    <row r="361" spans="1:2">
      <c r="A361" s="84">
        <v>40538</v>
      </c>
      <c r="B361" s="85">
        <v>360</v>
      </c>
    </row>
    <row r="362" spans="1:2">
      <c r="A362" s="84">
        <v>40539</v>
      </c>
      <c r="B362" s="85">
        <v>361</v>
      </c>
    </row>
    <row r="363" spans="1:2">
      <c r="A363" s="84">
        <v>40540</v>
      </c>
      <c r="B363" s="85">
        <v>362</v>
      </c>
    </row>
    <row r="364" spans="1:2">
      <c r="A364" s="84">
        <v>40541</v>
      </c>
      <c r="B364" s="85">
        <v>363</v>
      </c>
    </row>
    <row r="365" spans="1:2">
      <c r="A365" s="84">
        <v>40542</v>
      </c>
      <c r="B365" s="85">
        <v>364</v>
      </c>
    </row>
    <row r="366" spans="1:2">
      <c r="A366" s="84">
        <v>40543</v>
      </c>
      <c r="B366" s="85">
        <v>365</v>
      </c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tabSelected="1" topLeftCell="F1" workbookViewId="0">
      <selection activeCell="L7" sqref="L7"/>
    </sheetView>
  </sheetViews>
  <sheetFormatPr baseColWidth="10" defaultColWidth="8.83203125" defaultRowHeight="14" x14ac:dyDescent="0"/>
  <cols>
    <col min="1" max="1" width="19.1640625" style="40" customWidth="1"/>
    <col min="2" max="2" width="24.5" style="40" customWidth="1"/>
    <col min="3" max="3" width="10.33203125" style="40" customWidth="1"/>
    <col min="4" max="4" width="10.1640625" style="40" customWidth="1"/>
    <col min="5" max="5" width="10.6640625" style="40" customWidth="1"/>
    <col min="6" max="6" width="11.5" style="40" customWidth="1"/>
    <col min="10" max="10" width="14" customWidth="1"/>
    <col min="11" max="11" width="15.5" customWidth="1"/>
    <col min="12" max="12" width="16.33203125" bestFit="1" customWidth="1"/>
    <col min="13" max="13" width="15.1640625" bestFit="1" customWidth="1"/>
    <col min="14" max="14" width="12" customWidth="1"/>
    <col min="16" max="16" width="18.33203125" customWidth="1"/>
    <col min="17" max="17" width="16.33203125" bestFit="1" customWidth="1"/>
    <col min="18" max="18" width="15.1640625" bestFit="1" customWidth="1"/>
    <col min="19" max="19" width="12" customWidth="1"/>
  </cols>
  <sheetData>
    <row r="1" spans="1:19">
      <c r="A1" s="53" t="s">
        <v>234</v>
      </c>
      <c r="B1" s="53" t="s">
        <v>233</v>
      </c>
      <c r="C1" s="63" t="s">
        <v>235</v>
      </c>
      <c r="D1" s="59" t="s">
        <v>236</v>
      </c>
      <c r="E1" s="60" t="s">
        <v>237</v>
      </c>
      <c r="F1" s="60" t="s">
        <v>238</v>
      </c>
    </row>
    <row r="2" spans="1:19">
      <c r="A2" s="13" t="s">
        <v>224</v>
      </c>
      <c r="B2" s="13" t="s">
        <v>217</v>
      </c>
      <c r="C2" s="75">
        <v>162.09866666666667</v>
      </c>
      <c r="D2" s="75">
        <v>121.9047619047619</v>
      </c>
      <c r="E2" s="75">
        <v>97.051047619047608</v>
      </c>
      <c r="F2" s="75">
        <v>218.95580952380951</v>
      </c>
      <c r="K2" s="77" t="s">
        <v>242</v>
      </c>
      <c r="L2" s="77" t="s">
        <v>239</v>
      </c>
      <c r="P2" s="77" t="s">
        <v>243</v>
      </c>
      <c r="Q2" s="77" t="s">
        <v>239</v>
      </c>
    </row>
    <row r="3" spans="1:19">
      <c r="A3" s="13" t="s">
        <v>224</v>
      </c>
      <c r="B3" s="13" t="s">
        <v>218</v>
      </c>
      <c r="C3" s="75">
        <v>61.333333333333343</v>
      </c>
      <c r="D3" s="75">
        <v>38.095238095238088</v>
      </c>
      <c r="E3" s="75">
        <v>39.428571428571431</v>
      </c>
      <c r="F3" s="75">
        <v>77.523809523809518</v>
      </c>
      <c r="K3" s="77" t="s">
        <v>241</v>
      </c>
      <c r="L3" s="40" t="s">
        <v>225</v>
      </c>
      <c r="M3" s="40" t="s">
        <v>224</v>
      </c>
      <c r="N3" s="40" t="s">
        <v>240</v>
      </c>
      <c r="P3" s="77" t="s">
        <v>241</v>
      </c>
      <c r="Q3" s="40" t="s">
        <v>225</v>
      </c>
      <c r="R3" s="40" t="s">
        <v>224</v>
      </c>
      <c r="S3" s="40" t="s">
        <v>240</v>
      </c>
    </row>
    <row r="4" spans="1:19">
      <c r="A4" s="13" t="s">
        <v>224</v>
      </c>
      <c r="B4" s="13" t="s">
        <v>219</v>
      </c>
      <c r="C4" s="75">
        <v>82.062475286674569</v>
      </c>
      <c r="D4" s="75">
        <v>76.190476190476176</v>
      </c>
      <c r="E4" s="75">
        <v>63.617240015816527</v>
      </c>
      <c r="F4" s="75">
        <v>139.8077162062927</v>
      </c>
      <c r="K4" s="79" t="s">
        <v>220</v>
      </c>
      <c r="L4" s="80">
        <v>580.14641269841275</v>
      </c>
      <c r="M4" s="80">
        <v>24.825396825396822</v>
      </c>
      <c r="N4" s="80">
        <v>302.48590476190481</v>
      </c>
      <c r="P4" s="79" t="s">
        <v>220</v>
      </c>
      <c r="Q4" s="80">
        <v>1095.0834285714286</v>
      </c>
      <c r="R4" s="80">
        <v>151.42857142857144</v>
      </c>
      <c r="S4" s="80">
        <v>1246.5120000000002</v>
      </c>
    </row>
    <row r="5" spans="1:19">
      <c r="A5" s="13" t="s">
        <v>224</v>
      </c>
      <c r="B5" s="13" t="s">
        <v>220</v>
      </c>
      <c r="C5" s="75">
        <v>20</v>
      </c>
      <c r="D5" s="75">
        <v>34.285714285714285</v>
      </c>
      <c r="E5" s="75">
        <v>11.80952380952381</v>
      </c>
      <c r="F5" s="75">
        <v>46.095238095238095</v>
      </c>
      <c r="K5" s="79" t="s">
        <v>217</v>
      </c>
      <c r="L5" s="80">
        <v>388.07961904761896</v>
      </c>
      <c r="M5" s="80">
        <v>87.429714285714297</v>
      </c>
      <c r="N5" s="80">
        <v>237.75466666666662</v>
      </c>
      <c r="P5" s="79" t="s">
        <v>217</v>
      </c>
      <c r="Q5" s="80">
        <v>847.17695238095246</v>
      </c>
      <c r="R5" s="80">
        <v>351.14628571428574</v>
      </c>
      <c r="S5" s="80">
        <v>1198.3232380952381</v>
      </c>
    </row>
    <row r="6" spans="1:19">
      <c r="A6" s="13" t="s">
        <v>224</v>
      </c>
      <c r="B6" s="13" t="s">
        <v>221</v>
      </c>
      <c r="C6" s="75">
        <v>57.142857142857146</v>
      </c>
      <c r="D6" s="75">
        <v>72.38095238095238</v>
      </c>
      <c r="E6" s="75">
        <v>46.476190476190482</v>
      </c>
      <c r="F6" s="75">
        <v>118.85714285714286</v>
      </c>
      <c r="H6" s="81" t="s">
        <v>246</v>
      </c>
      <c r="K6" s="79" t="s">
        <v>222</v>
      </c>
      <c r="L6" s="80">
        <v>169.33707936507935</v>
      </c>
      <c r="M6" s="80">
        <v>89.206349206349202</v>
      </c>
      <c r="N6" s="80">
        <v>129.27171428571427</v>
      </c>
      <c r="P6" s="79" t="s">
        <v>222</v>
      </c>
      <c r="Q6" s="80">
        <v>418.43257142857146</v>
      </c>
      <c r="R6" s="80">
        <v>372.38095238095241</v>
      </c>
      <c r="S6" s="80">
        <v>790.81352380952387</v>
      </c>
    </row>
    <row r="7" spans="1:19">
      <c r="A7" s="13" t="s">
        <v>224</v>
      </c>
      <c r="B7" s="13" t="s">
        <v>222</v>
      </c>
      <c r="C7" s="75">
        <v>106.85714285714286</v>
      </c>
      <c r="D7" s="75">
        <v>76.19047619047619</v>
      </c>
      <c r="E7" s="75">
        <v>67.047619047619051</v>
      </c>
      <c r="F7" s="75">
        <v>143.23809523809524</v>
      </c>
      <c r="H7" s="82" t="s">
        <v>247</v>
      </c>
      <c r="K7" s="79" t="s">
        <v>218</v>
      </c>
      <c r="L7" s="80">
        <v>178.67009523809523</v>
      </c>
      <c r="M7" s="80">
        <v>33.841269841269842</v>
      </c>
      <c r="N7" s="80">
        <v>106.25568253968255</v>
      </c>
      <c r="P7" s="79" t="s">
        <v>218</v>
      </c>
      <c r="Q7" s="80">
        <v>347.69485714285713</v>
      </c>
      <c r="R7" s="80">
        <v>152.57142857142856</v>
      </c>
      <c r="S7" s="80">
        <v>500.26628571428569</v>
      </c>
    </row>
    <row r="8" spans="1:19">
      <c r="A8" s="13" t="s">
        <v>225</v>
      </c>
      <c r="B8" s="13" t="s">
        <v>217</v>
      </c>
      <c r="C8" s="75">
        <v>179.49485714285714</v>
      </c>
      <c r="D8" s="75">
        <v>102.85714285714283</v>
      </c>
      <c r="E8" s="75">
        <v>71.078857142857146</v>
      </c>
      <c r="F8" s="75">
        <v>173.93599999999998</v>
      </c>
      <c r="K8" s="79" t="s">
        <v>219</v>
      </c>
      <c r="L8" s="80">
        <v>540.66031746031751</v>
      </c>
      <c r="M8" s="80">
        <v>73.102031444764535</v>
      </c>
      <c r="N8" s="80">
        <v>306.88117445254102</v>
      </c>
      <c r="P8" s="79" t="s">
        <v>219</v>
      </c>
      <c r="Q8" s="80">
        <v>979.57485714285701</v>
      </c>
      <c r="R8" s="80">
        <v>304.66390668248317</v>
      </c>
      <c r="S8" s="80">
        <v>1284.2387638253401</v>
      </c>
    </row>
    <row r="9" spans="1:19">
      <c r="A9" s="13" t="s">
        <v>225</v>
      </c>
      <c r="B9" s="13" t="s">
        <v>218</v>
      </c>
      <c r="C9" s="75">
        <v>114.47619047619048</v>
      </c>
      <c r="D9" s="75">
        <v>72.38095238095238</v>
      </c>
      <c r="E9" s="75">
        <v>55.047619047619051</v>
      </c>
      <c r="F9" s="75">
        <v>127.42857142857143</v>
      </c>
      <c r="H9" t="s">
        <v>248</v>
      </c>
      <c r="K9" s="79" t="s">
        <v>221</v>
      </c>
      <c r="L9" s="80">
        <v>606.20126984126989</v>
      </c>
      <c r="M9" s="80">
        <v>71.1111111111111</v>
      </c>
      <c r="N9" s="80">
        <v>338.65619047619049</v>
      </c>
      <c r="P9" s="79" t="s">
        <v>221</v>
      </c>
      <c r="Q9" s="80">
        <v>878.27619047619044</v>
      </c>
      <c r="R9" s="80">
        <v>344.57142857142856</v>
      </c>
      <c r="S9" s="80">
        <v>1222.847619047619</v>
      </c>
    </row>
    <row r="10" spans="1:19">
      <c r="A10" s="13" t="s">
        <v>225</v>
      </c>
      <c r="B10" s="13" t="s">
        <v>222</v>
      </c>
      <c r="C10" s="75">
        <v>177.48742857142855</v>
      </c>
      <c r="D10" s="75">
        <v>72.380952380952394</v>
      </c>
      <c r="E10" s="75">
        <v>76.708761904761914</v>
      </c>
      <c r="F10" s="75">
        <v>149.08971428571431</v>
      </c>
      <c r="K10" s="79" t="s">
        <v>240</v>
      </c>
      <c r="L10" s="80">
        <v>410.51579894179895</v>
      </c>
      <c r="M10" s="80">
        <v>63.252645452434294</v>
      </c>
      <c r="N10" s="80">
        <v>236.88422219711663</v>
      </c>
      <c r="P10" s="79" t="s">
        <v>240</v>
      </c>
      <c r="Q10" s="80">
        <v>4566.2388571428573</v>
      </c>
      <c r="R10" s="80">
        <v>1676.76257334915</v>
      </c>
      <c r="S10" s="80">
        <v>6243.0014304920078</v>
      </c>
    </row>
    <row r="11" spans="1:19">
      <c r="A11" s="13" t="s">
        <v>225</v>
      </c>
      <c r="B11" s="13" t="s">
        <v>221</v>
      </c>
      <c r="C11" s="75">
        <v>492.83961904761901</v>
      </c>
      <c r="D11" s="75">
        <v>106.66666666666667</v>
      </c>
      <c r="E11" s="75">
        <v>207.42933333333335</v>
      </c>
      <c r="F11" s="75">
        <v>314.096</v>
      </c>
    </row>
    <row r="12" spans="1:19">
      <c r="A12" s="13" t="s">
        <v>225</v>
      </c>
      <c r="B12" s="13" t="s">
        <v>219</v>
      </c>
      <c r="C12" s="75">
        <v>578.01600000000008</v>
      </c>
      <c r="D12" s="75">
        <v>95.238095238095241</v>
      </c>
      <c r="E12" s="75">
        <v>245.37599999999995</v>
      </c>
      <c r="F12" s="75">
        <v>340.61409523809516</v>
      </c>
    </row>
    <row r="13" spans="1:19">
      <c r="A13" s="13" t="s">
        <v>225</v>
      </c>
      <c r="B13" s="13" t="s">
        <v>220</v>
      </c>
      <c r="C13" s="75">
        <v>290.98285714285714</v>
      </c>
      <c r="D13" s="75">
        <v>106.66666666666664</v>
      </c>
      <c r="E13" s="75">
        <v>139.10400000000001</v>
      </c>
      <c r="F13" s="75">
        <v>245.77066666666667</v>
      </c>
      <c r="K13" s="77" t="s">
        <v>244</v>
      </c>
      <c r="L13" s="77" t="s">
        <v>239</v>
      </c>
      <c r="P13" s="77" t="s">
        <v>249</v>
      </c>
      <c r="Q13" s="77" t="s">
        <v>239</v>
      </c>
    </row>
    <row r="14" spans="1:19">
      <c r="A14" s="13" t="s">
        <v>224</v>
      </c>
      <c r="B14" s="13" t="s">
        <v>218</v>
      </c>
      <c r="C14" s="75">
        <v>22.857142857142858</v>
      </c>
      <c r="D14" s="75">
        <v>22.857142857142858</v>
      </c>
      <c r="E14" s="75">
        <v>14.285714285714283</v>
      </c>
      <c r="F14" s="75">
        <v>37.142857142857139</v>
      </c>
      <c r="K14" s="77" t="s">
        <v>241</v>
      </c>
      <c r="L14" s="40" t="s">
        <v>225</v>
      </c>
      <c r="M14" s="40" t="s">
        <v>224</v>
      </c>
      <c r="N14" s="40" t="s">
        <v>240</v>
      </c>
      <c r="P14" s="77" t="s">
        <v>241</v>
      </c>
      <c r="Q14" s="40" t="s">
        <v>225</v>
      </c>
      <c r="R14" s="40" t="s">
        <v>224</v>
      </c>
      <c r="S14" s="40" t="s">
        <v>240</v>
      </c>
    </row>
    <row r="15" spans="1:19">
      <c r="A15" s="13" t="s">
        <v>224</v>
      </c>
      <c r="B15" s="13" t="s">
        <v>222</v>
      </c>
      <c r="C15" s="75">
        <v>61.142857142857132</v>
      </c>
      <c r="D15" s="75">
        <v>41.904761904761905</v>
      </c>
      <c r="E15" s="75">
        <v>38.285714285714285</v>
      </c>
      <c r="F15" s="75">
        <v>80.19047619047619</v>
      </c>
      <c r="K15" s="79" t="s">
        <v>220</v>
      </c>
      <c r="L15" s="80">
        <v>3</v>
      </c>
      <c r="M15" s="80">
        <v>3</v>
      </c>
      <c r="N15" s="80">
        <v>6</v>
      </c>
      <c r="P15" s="79" t="s">
        <v>220</v>
      </c>
      <c r="Q15" s="80">
        <v>3</v>
      </c>
      <c r="R15" s="80">
        <v>3</v>
      </c>
      <c r="S15" s="80">
        <v>6</v>
      </c>
    </row>
    <row r="16" spans="1:19">
      <c r="A16" s="13" t="s">
        <v>224</v>
      </c>
      <c r="B16" s="13" t="s">
        <v>217</v>
      </c>
      <c r="C16" s="75">
        <v>64.952380952380963</v>
      </c>
      <c r="D16" s="75">
        <v>60.952380952380949</v>
      </c>
      <c r="E16" s="75">
        <v>38.857142857142861</v>
      </c>
      <c r="F16" s="75">
        <v>99.80952380952381</v>
      </c>
      <c r="K16" s="79" t="s">
        <v>217</v>
      </c>
      <c r="L16" s="80">
        <v>3</v>
      </c>
      <c r="M16" s="80">
        <v>3</v>
      </c>
      <c r="N16" s="80">
        <v>6</v>
      </c>
      <c r="P16" s="79" t="s">
        <v>217</v>
      </c>
      <c r="Q16" s="80">
        <v>3</v>
      </c>
      <c r="R16" s="80">
        <v>3</v>
      </c>
      <c r="S16" s="80">
        <v>6</v>
      </c>
    </row>
    <row r="17" spans="1:19">
      <c r="A17" s="13" t="s">
        <v>224</v>
      </c>
      <c r="B17" s="13" t="s">
        <v>220</v>
      </c>
      <c r="C17" s="75">
        <v>25.333333333333332</v>
      </c>
      <c r="D17" s="75">
        <v>38.095238095238095</v>
      </c>
      <c r="E17" s="75">
        <v>16.761904761904763</v>
      </c>
      <c r="F17" s="75">
        <v>54.857142857142861</v>
      </c>
      <c r="K17" s="79" t="s">
        <v>222</v>
      </c>
      <c r="L17" s="80">
        <v>3</v>
      </c>
      <c r="M17" s="80">
        <v>3</v>
      </c>
      <c r="N17" s="80">
        <v>6</v>
      </c>
      <c r="P17" s="79" t="s">
        <v>222</v>
      </c>
      <c r="Q17" s="80">
        <v>3</v>
      </c>
      <c r="R17" s="80">
        <v>3</v>
      </c>
      <c r="S17" s="80">
        <v>6</v>
      </c>
    </row>
    <row r="18" spans="1:19">
      <c r="A18" s="13" t="s">
        <v>224</v>
      </c>
      <c r="B18" s="13" t="s">
        <v>221</v>
      </c>
      <c r="C18" s="75">
        <v>77.904761904761898</v>
      </c>
      <c r="D18" s="75">
        <v>68.571428571428569</v>
      </c>
      <c r="E18" s="75">
        <v>44.190476190476197</v>
      </c>
      <c r="F18" s="75">
        <v>112.76190476190476</v>
      </c>
      <c r="K18" s="79" t="s">
        <v>218</v>
      </c>
      <c r="L18" s="80">
        <v>3</v>
      </c>
      <c r="M18" s="80">
        <v>3</v>
      </c>
      <c r="N18" s="80">
        <v>6</v>
      </c>
      <c r="P18" s="79" t="s">
        <v>218</v>
      </c>
      <c r="Q18" s="80">
        <v>3</v>
      </c>
      <c r="R18" s="80">
        <v>3</v>
      </c>
      <c r="S18" s="80">
        <v>6</v>
      </c>
    </row>
    <row r="19" spans="1:19">
      <c r="A19" s="13" t="s">
        <v>224</v>
      </c>
      <c r="B19" s="73" t="s">
        <v>219</v>
      </c>
      <c r="C19" s="75">
        <v>122.196</v>
      </c>
      <c r="D19" s="75">
        <v>76.19047619047619</v>
      </c>
      <c r="E19" s="75">
        <v>70.38</v>
      </c>
      <c r="F19" s="75">
        <v>146.5704761904762</v>
      </c>
      <c r="K19" s="79" t="s">
        <v>219</v>
      </c>
      <c r="L19" s="80">
        <v>3</v>
      </c>
      <c r="M19" s="80">
        <v>3</v>
      </c>
      <c r="N19" s="80">
        <v>6</v>
      </c>
      <c r="P19" s="79" t="s">
        <v>219</v>
      </c>
      <c r="Q19" s="80">
        <v>3</v>
      </c>
      <c r="R19" s="80">
        <v>3</v>
      </c>
      <c r="S19" s="80">
        <v>6</v>
      </c>
    </row>
    <row r="20" spans="1:19">
      <c r="A20" s="13" t="s">
        <v>225</v>
      </c>
      <c r="B20" s="73" t="s">
        <v>219</v>
      </c>
      <c r="C20" s="75">
        <v>520.45714285714291</v>
      </c>
      <c r="D20" s="75">
        <v>121.9047619047619</v>
      </c>
      <c r="E20" s="75">
        <v>219.74857142857144</v>
      </c>
      <c r="F20" s="75">
        <v>341.65333333333331</v>
      </c>
      <c r="K20" s="79" t="s">
        <v>221</v>
      </c>
      <c r="L20" s="80">
        <v>3</v>
      </c>
      <c r="M20" s="80">
        <v>3</v>
      </c>
      <c r="N20" s="80">
        <v>6</v>
      </c>
      <c r="P20" s="79" t="s">
        <v>221</v>
      </c>
      <c r="Q20" s="80">
        <v>3</v>
      </c>
      <c r="R20" s="80">
        <v>3</v>
      </c>
      <c r="S20" s="80">
        <v>6</v>
      </c>
    </row>
    <row r="21" spans="1:19">
      <c r="A21" s="13" t="s">
        <v>225</v>
      </c>
      <c r="B21" s="13" t="s">
        <v>220</v>
      </c>
      <c r="C21" s="75">
        <v>357.11657142857149</v>
      </c>
      <c r="D21" s="75">
        <v>125.71428571428571</v>
      </c>
      <c r="E21" s="75">
        <v>228.88800000000001</v>
      </c>
      <c r="F21" s="75">
        <v>354.6022857142857</v>
      </c>
      <c r="K21" s="79" t="s">
        <v>240</v>
      </c>
      <c r="L21" s="80">
        <v>18</v>
      </c>
      <c r="M21" s="80">
        <v>18</v>
      </c>
      <c r="N21" s="80">
        <v>36</v>
      </c>
      <c r="P21" s="79" t="s">
        <v>240</v>
      </c>
      <c r="Q21" s="80">
        <v>18</v>
      </c>
      <c r="R21" s="80">
        <v>18</v>
      </c>
      <c r="S21" s="80">
        <v>36</v>
      </c>
    </row>
    <row r="22" spans="1:19">
      <c r="A22" s="13" t="s">
        <v>225</v>
      </c>
      <c r="B22" s="13" t="s">
        <v>217</v>
      </c>
      <c r="C22" s="75">
        <v>154.488</v>
      </c>
      <c r="D22" s="75">
        <v>64.761904761904759</v>
      </c>
      <c r="E22" s="75">
        <v>79.935428571428574</v>
      </c>
      <c r="F22" s="75">
        <v>144.69733333333335</v>
      </c>
    </row>
    <row r="23" spans="1:19">
      <c r="A23" s="13" t="s">
        <v>225</v>
      </c>
      <c r="B23" s="73" t="s">
        <v>226</v>
      </c>
      <c r="C23" s="75">
        <v>129.52380952380952</v>
      </c>
      <c r="D23" s="75">
        <v>45.714285714285722</v>
      </c>
      <c r="E23" s="75">
        <v>53.714285714285715</v>
      </c>
      <c r="F23" s="75">
        <v>99.428571428571445</v>
      </c>
    </row>
    <row r="24" spans="1:19">
      <c r="A24" s="13" t="s">
        <v>225</v>
      </c>
      <c r="B24" s="73" t="s">
        <v>218</v>
      </c>
      <c r="C24" s="75">
        <v>135.8095238095238</v>
      </c>
      <c r="D24" s="75">
        <v>0</v>
      </c>
      <c r="E24" s="75">
        <v>48</v>
      </c>
      <c r="F24" s="75">
        <v>48</v>
      </c>
      <c r="K24" s="77" t="s">
        <v>245</v>
      </c>
      <c r="L24" s="77" t="s">
        <v>239</v>
      </c>
      <c r="P24" s="77" t="s">
        <v>250</v>
      </c>
      <c r="Q24" s="77" t="s">
        <v>239</v>
      </c>
    </row>
    <row r="25" spans="1:19">
      <c r="A25" s="13" t="s">
        <v>225</v>
      </c>
      <c r="B25" s="13" t="s">
        <v>221</v>
      </c>
      <c r="C25" s="75">
        <v>124.95238095238093</v>
      </c>
      <c r="D25" s="75">
        <v>45.714285714285722</v>
      </c>
      <c r="E25" s="75">
        <v>49.714285714285715</v>
      </c>
      <c r="F25" s="75">
        <v>95.428571428571445</v>
      </c>
      <c r="K25" s="77" t="s">
        <v>241</v>
      </c>
      <c r="L25" s="40" t="s">
        <v>225</v>
      </c>
      <c r="M25" s="40" t="s">
        <v>224</v>
      </c>
      <c r="N25" s="40" t="s">
        <v>240</v>
      </c>
      <c r="P25" s="77" t="s">
        <v>241</v>
      </c>
      <c r="Q25" s="40" t="s">
        <v>225</v>
      </c>
      <c r="R25" s="40" t="s">
        <v>224</v>
      </c>
      <c r="S25" s="40" t="s">
        <v>240</v>
      </c>
    </row>
    <row r="26" spans="1:19">
      <c r="A26" s="13" t="s">
        <v>225</v>
      </c>
      <c r="B26" s="73" t="s">
        <v>222</v>
      </c>
      <c r="C26" s="75">
        <v>201</v>
      </c>
      <c r="D26" s="75">
        <v>91.428571428571431</v>
      </c>
      <c r="E26" s="75">
        <v>78.485714285714295</v>
      </c>
      <c r="F26" s="75">
        <v>169.91428571428571</v>
      </c>
      <c r="K26" s="79" t="s">
        <v>220</v>
      </c>
      <c r="L26" s="80">
        <v>444.80329793624509</v>
      </c>
      <c r="M26" s="80">
        <v>4.5925438273079946</v>
      </c>
      <c r="N26" s="80">
        <v>414.32216369218997</v>
      </c>
      <c r="P26" s="79" t="s">
        <v>220</v>
      </c>
      <c r="Q26" s="80">
        <v>124.79693846991933</v>
      </c>
      <c r="R26" s="80">
        <v>4.3809523809523503</v>
      </c>
      <c r="S26" s="80">
        <v>189.52626137750707</v>
      </c>
    </row>
    <row r="27" spans="1:19">
      <c r="A27" s="13" t="s">
        <v>225</v>
      </c>
      <c r="B27" s="73" t="s">
        <v>219</v>
      </c>
      <c r="C27" s="75">
        <v>523.50780952380956</v>
      </c>
      <c r="D27" s="75">
        <v>118.0952380952381</v>
      </c>
      <c r="E27" s="75">
        <v>179.21219047619047</v>
      </c>
      <c r="F27" s="75">
        <v>297.30742857142855</v>
      </c>
      <c r="K27" s="79" t="s">
        <v>217</v>
      </c>
      <c r="L27" s="80">
        <v>383.14005223958208</v>
      </c>
      <c r="M27" s="80">
        <v>66.350011538275169</v>
      </c>
      <c r="N27" s="80">
        <v>295.96715870939852</v>
      </c>
      <c r="P27" s="79" t="s">
        <v>217</v>
      </c>
      <c r="Q27" s="80">
        <v>213.67398616105135</v>
      </c>
      <c r="R27" s="80">
        <v>94.474535336500125</v>
      </c>
      <c r="S27" s="80">
        <v>173.30421658091947</v>
      </c>
    </row>
    <row r="28" spans="1:19">
      <c r="A28" s="13" t="s">
        <v>225</v>
      </c>
      <c r="B28" s="13" t="s">
        <v>217</v>
      </c>
      <c r="C28" s="75">
        <v>830.25599999999986</v>
      </c>
      <c r="D28" s="75">
        <v>224.76190476190476</v>
      </c>
      <c r="E28" s="75">
        <v>303.78171428571432</v>
      </c>
      <c r="F28" s="75">
        <v>528.54361904761913</v>
      </c>
      <c r="K28" s="79" t="s">
        <v>222</v>
      </c>
      <c r="L28" s="80">
        <v>36.428458591961331</v>
      </c>
      <c r="M28" s="80">
        <v>24.5716746634656</v>
      </c>
      <c r="N28" s="80">
        <v>51.948051851756155</v>
      </c>
      <c r="P28" s="79" t="s">
        <v>222</v>
      </c>
      <c r="Q28" s="80">
        <v>36.212630861410283</v>
      </c>
      <c r="R28" s="80">
        <v>38.157251113611942</v>
      </c>
      <c r="S28" s="80">
        <v>34.316525161274363</v>
      </c>
    </row>
    <row r="29" spans="1:19">
      <c r="A29" s="13" t="s">
        <v>225</v>
      </c>
      <c r="B29" s="73" t="s">
        <v>218</v>
      </c>
      <c r="C29" s="75">
        <v>285.72457142857144</v>
      </c>
      <c r="D29" s="75">
        <v>64.761904761904759</v>
      </c>
      <c r="E29" s="75">
        <v>107.50438095238096</v>
      </c>
      <c r="F29" s="75">
        <v>172.26628571428571</v>
      </c>
      <c r="K29" s="79" t="s">
        <v>218</v>
      </c>
      <c r="L29" s="80">
        <v>93.323488105035509</v>
      </c>
      <c r="M29" s="80">
        <v>23.968485229621212</v>
      </c>
      <c r="N29" s="80">
        <v>100.03060174898752</v>
      </c>
      <c r="P29" s="79" t="s">
        <v>218</v>
      </c>
      <c r="Q29" s="80">
        <v>62.93042235513694</v>
      </c>
      <c r="R29" s="80">
        <v>23.097152596151041</v>
      </c>
      <c r="S29" s="80">
        <v>55.376815415725225</v>
      </c>
    </row>
    <row r="30" spans="1:19">
      <c r="A30" s="13" t="s">
        <v>225</v>
      </c>
      <c r="B30" s="73" t="s">
        <v>221</v>
      </c>
      <c r="C30" s="75">
        <v>1200.8118095238096</v>
      </c>
      <c r="D30" s="75">
        <v>114.28571428571426</v>
      </c>
      <c r="E30" s="75">
        <v>354.46590476190471</v>
      </c>
      <c r="F30" s="75">
        <v>468.75161904761899</v>
      </c>
      <c r="K30" s="79" t="s">
        <v>219</v>
      </c>
      <c r="L30" s="80">
        <v>32.386909474073434</v>
      </c>
      <c r="M30" s="80">
        <v>54.133271197685403</v>
      </c>
      <c r="N30" s="80">
        <v>259.18131574030969</v>
      </c>
      <c r="P30" s="79" t="s">
        <v>219</v>
      </c>
      <c r="Q30" s="80">
        <v>25.308452681362009</v>
      </c>
      <c r="R30" s="80">
        <v>72.192234127998148</v>
      </c>
      <c r="S30" s="80">
        <v>132.37970997570119</v>
      </c>
    </row>
    <row r="31" spans="1:19">
      <c r="A31" s="13" t="s">
        <v>225</v>
      </c>
      <c r="B31" s="13" t="s">
        <v>220</v>
      </c>
      <c r="C31" s="75">
        <v>1092.3398095238097</v>
      </c>
      <c r="D31" s="75">
        <v>99.047619047619051</v>
      </c>
      <c r="E31" s="75">
        <v>395.66285714285715</v>
      </c>
      <c r="F31" s="75">
        <v>494.71047619047619</v>
      </c>
      <c r="K31" s="79" t="s">
        <v>221</v>
      </c>
      <c r="L31" s="80">
        <v>546.81489136133314</v>
      </c>
      <c r="M31" s="80">
        <v>12.098362301169995</v>
      </c>
      <c r="N31" s="80">
        <v>453.38460682395328</v>
      </c>
      <c r="P31" s="79" t="s">
        <v>221</v>
      </c>
      <c r="Q31" s="80">
        <v>187.57394217775234</v>
      </c>
      <c r="R31" s="80">
        <v>3.4654105521264182</v>
      </c>
      <c r="S31" s="80">
        <v>153.53530398929854</v>
      </c>
    </row>
    <row r="32" spans="1:19">
      <c r="A32" s="13" t="s">
        <v>224</v>
      </c>
      <c r="B32" s="73" t="s">
        <v>219</v>
      </c>
      <c r="C32" s="75">
        <v>15.047619047619051</v>
      </c>
      <c r="D32" s="75">
        <v>7.6190476190476186</v>
      </c>
      <c r="E32" s="75">
        <v>10.666666666666666</v>
      </c>
      <c r="F32" s="75">
        <v>18.285714285714285</v>
      </c>
      <c r="K32" s="79" t="s">
        <v>240</v>
      </c>
      <c r="L32" s="80">
        <v>334.20316368693938</v>
      </c>
      <c r="M32" s="80">
        <v>41.039884465049944</v>
      </c>
      <c r="N32" s="80">
        <v>293.38992749493377</v>
      </c>
      <c r="P32" s="79" t="s">
        <v>240</v>
      </c>
      <c r="Q32" s="80">
        <v>145.70330496169731</v>
      </c>
      <c r="R32" s="80">
        <v>53.885789485864137</v>
      </c>
      <c r="S32" s="80">
        <v>135.45499341108214</v>
      </c>
    </row>
    <row r="33" spans="1:18">
      <c r="A33" s="13" t="s">
        <v>224</v>
      </c>
      <c r="B33" s="73" t="s">
        <v>218</v>
      </c>
      <c r="C33" s="75">
        <v>17.333333333333332</v>
      </c>
      <c r="D33" s="75">
        <v>26.666666666666668</v>
      </c>
      <c r="E33" s="75">
        <v>11.238095238095237</v>
      </c>
      <c r="F33" s="75">
        <v>37.904761904761905</v>
      </c>
    </row>
    <row r="34" spans="1:18">
      <c r="A34" s="13" t="s">
        <v>224</v>
      </c>
      <c r="B34" s="13" t="s">
        <v>217</v>
      </c>
      <c r="C34" s="75">
        <v>35.238095238095241</v>
      </c>
      <c r="D34" s="75">
        <v>11.428571428571429</v>
      </c>
      <c r="E34" s="75">
        <v>20.952380952380956</v>
      </c>
      <c r="F34" s="75">
        <v>32.380952380952387</v>
      </c>
    </row>
    <row r="35" spans="1:18">
      <c r="A35" s="13" t="s">
        <v>224</v>
      </c>
      <c r="B35" s="13" t="s">
        <v>220</v>
      </c>
      <c r="C35" s="75">
        <v>29.142857142857142</v>
      </c>
      <c r="D35" s="75">
        <v>34.285714285714292</v>
      </c>
      <c r="E35" s="75">
        <v>16.19047619047619</v>
      </c>
      <c r="F35" s="75">
        <v>50.476190476190482</v>
      </c>
    </row>
    <row r="36" spans="1:18">
      <c r="A36" s="13" t="s">
        <v>224</v>
      </c>
      <c r="B36" s="73" t="s">
        <v>221</v>
      </c>
      <c r="C36" s="75">
        <v>78.285714285714292</v>
      </c>
      <c r="D36" s="75">
        <v>57.142857142857146</v>
      </c>
      <c r="E36" s="75">
        <v>55.809523809523817</v>
      </c>
      <c r="F36" s="75">
        <v>112.95238095238096</v>
      </c>
      <c r="K36" s="78"/>
      <c r="L36" s="83" t="s">
        <v>269</v>
      </c>
      <c r="M36" s="83" t="s">
        <v>270</v>
      </c>
      <c r="P36" s="78"/>
      <c r="Q36" s="83" t="s">
        <v>269</v>
      </c>
      <c r="R36" s="83" t="s">
        <v>270</v>
      </c>
    </row>
    <row r="37" spans="1:18">
      <c r="A37" s="13" t="s">
        <v>224</v>
      </c>
      <c r="B37" s="73" t="s">
        <v>222</v>
      </c>
      <c r="C37" s="75">
        <v>99.61904761904762</v>
      </c>
      <c r="D37" s="75">
        <v>72.38095238095238</v>
      </c>
      <c r="E37" s="75">
        <v>76.571428571428569</v>
      </c>
      <c r="F37" s="75">
        <v>148.95238095238096</v>
      </c>
      <c r="K37" s="79" t="s">
        <v>220</v>
      </c>
      <c r="L37" s="80">
        <v>580.14641269841275</v>
      </c>
      <c r="M37" s="80">
        <v>24.825396825396822</v>
      </c>
      <c r="P37" s="79" t="s">
        <v>220</v>
      </c>
      <c r="Q37" s="80">
        <v>1095.0834285714286</v>
      </c>
      <c r="R37" s="80">
        <v>151.42857142857144</v>
      </c>
    </row>
    <row r="38" spans="1:18">
      <c r="A38" s="13"/>
      <c r="B38" s="13"/>
      <c r="C38" s="76"/>
      <c r="K38" s="79" t="s">
        <v>252</v>
      </c>
      <c r="L38" s="80">
        <v>388.07961904761896</v>
      </c>
      <c r="M38" s="80">
        <v>87.429714285714297</v>
      </c>
      <c r="P38" s="79" t="s">
        <v>252</v>
      </c>
      <c r="Q38" s="80">
        <v>847.17695238095246</v>
      </c>
      <c r="R38" s="80">
        <v>351.14628571428574</v>
      </c>
    </row>
    <row r="39" spans="1:18">
      <c r="K39" s="79" t="s">
        <v>222</v>
      </c>
      <c r="L39" s="80">
        <v>169.33707936507935</v>
      </c>
      <c r="M39" s="80">
        <v>89.206349206349202</v>
      </c>
      <c r="P39" s="79" t="s">
        <v>222</v>
      </c>
      <c r="Q39" s="80">
        <v>418.43257142857146</v>
      </c>
      <c r="R39" s="80">
        <v>372.38095238095241</v>
      </c>
    </row>
    <row r="40" spans="1:18">
      <c r="K40" s="79" t="s">
        <v>218</v>
      </c>
      <c r="L40" s="80">
        <v>178.67009523809523</v>
      </c>
      <c r="M40" s="80">
        <v>33.841269841269842</v>
      </c>
      <c r="P40" s="79" t="s">
        <v>218</v>
      </c>
      <c r="Q40" s="80">
        <v>347.69485714285713</v>
      </c>
      <c r="R40" s="80">
        <v>152.57142857142856</v>
      </c>
    </row>
    <row r="41" spans="1:18">
      <c r="K41" s="79" t="s">
        <v>219</v>
      </c>
      <c r="L41" s="80">
        <v>540.66031746031751</v>
      </c>
      <c r="M41" s="80">
        <v>73.102031444764535</v>
      </c>
      <c r="P41" s="79" t="s">
        <v>219</v>
      </c>
      <c r="Q41" s="80">
        <v>979.57485714285701</v>
      </c>
      <c r="R41" s="80">
        <v>304.66390668248317</v>
      </c>
    </row>
    <row r="42" spans="1:18">
      <c r="K42" s="79" t="s">
        <v>221</v>
      </c>
      <c r="L42" s="80">
        <v>606.20126984126989</v>
      </c>
      <c r="M42" s="80">
        <v>71.1111111111111</v>
      </c>
      <c r="P42" s="79" t="s">
        <v>221</v>
      </c>
      <c r="Q42" s="80">
        <v>878.27619047619044</v>
      </c>
      <c r="R42" s="80">
        <v>344.57142857142856</v>
      </c>
    </row>
    <row r="45" spans="1:18">
      <c r="K45" s="78" t="s">
        <v>251</v>
      </c>
      <c r="L45" s="78" t="s">
        <v>225</v>
      </c>
      <c r="M45" s="78" t="s">
        <v>224</v>
      </c>
      <c r="P45" s="78" t="s">
        <v>241</v>
      </c>
      <c r="Q45" s="78" t="s">
        <v>225</v>
      </c>
      <c r="R45" s="78" t="s">
        <v>224</v>
      </c>
    </row>
    <row r="46" spans="1:18">
      <c r="K46" s="79" t="s">
        <v>220</v>
      </c>
      <c r="L46" s="80">
        <v>444.80329793624509</v>
      </c>
      <c r="M46" s="80">
        <v>4.5925438273079946</v>
      </c>
      <c r="P46" s="79" t="s">
        <v>220</v>
      </c>
      <c r="Q46" s="80">
        <v>124.79693846991933</v>
      </c>
      <c r="R46" s="80">
        <v>4.3809523809523503</v>
      </c>
    </row>
    <row r="47" spans="1:18">
      <c r="K47" s="79" t="s">
        <v>217</v>
      </c>
      <c r="L47" s="80">
        <v>383.14005223958208</v>
      </c>
      <c r="M47" s="80">
        <v>66.350011538275169</v>
      </c>
      <c r="P47" s="79" t="s">
        <v>217</v>
      </c>
      <c r="Q47" s="80">
        <v>213.67398616105135</v>
      </c>
      <c r="R47" s="80">
        <v>94.474535336500125</v>
      </c>
    </row>
    <row r="48" spans="1:18">
      <c r="K48" s="79" t="s">
        <v>222</v>
      </c>
      <c r="L48" s="80">
        <v>36.428458591961331</v>
      </c>
      <c r="M48" s="80">
        <v>24.5716746634656</v>
      </c>
      <c r="P48" s="79" t="s">
        <v>222</v>
      </c>
      <c r="Q48" s="80">
        <v>36.212630861410283</v>
      </c>
      <c r="R48" s="80">
        <v>38.157251113611942</v>
      </c>
    </row>
    <row r="49" spans="11:18">
      <c r="K49" s="79" t="s">
        <v>218</v>
      </c>
      <c r="L49" s="80">
        <v>93.323488105035509</v>
      </c>
      <c r="M49" s="80">
        <v>23.968485229621212</v>
      </c>
      <c r="P49" s="79" t="s">
        <v>218</v>
      </c>
      <c r="Q49" s="80">
        <v>62.93042235513694</v>
      </c>
      <c r="R49" s="80">
        <v>23.097152596151041</v>
      </c>
    </row>
    <row r="50" spans="11:18">
      <c r="K50" s="79" t="s">
        <v>219</v>
      </c>
      <c r="L50" s="80">
        <v>32.386909474073434</v>
      </c>
      <c r="M50" s="80">
        <v>54.133271197685403</v>
      </c>
      <c r="P50" s="79" t="s">
        <v>219</v>
      </c>
      <c r="Q50" s="80">
        <v>25.308452681362009</v>
      </c>
      <c r="R50" s="80">
        <v>72.192234127998148</v>
      </c>
    </row>
    <row r="51" spans="11:18">
      <c r="K51" s="79" t="s">
        <v>221</v>
      </c>
      <c r="L51" s="80">
        <v>546.81489136133314</v>
      </c>
      <c r="M51" s="80">
        <v>12.098362301169995</v>
      </c>
      <c r="P51" s="79" t="s">
        <v>221</v>
      </c>
      <c r="Q51" s="80">
        <v>187.57394217775234</v>
      </c>
      <c r="R51" s="80">
        <v>3.4654105521264182</v>
      </c>
    </row>
    <row r="54" spans="11:18">
      <c r="K54" s="78"/>
      <c r="L54" s="78" t="s">
        <v>225</v>
      </c>
      <c r="M54" s="78" t="s">
        <v>224</v>
      </c>
      <c r="P54" s="78" t="s">
        <v>241</v>
      </c>
      <c r="Q54" s="78" t="s">
        <v>225</v>
      </c>
      <c r="R54" s="78" t="s">
        <v>224</v>
      </c>
    </row>
    <row r="55" spans="11:18">
      <c r="K55" s="79" t="s">
        <v>220</v>
      </c>
      <c r="L55" s="80">
        <f>L46/SQRT(3)</f>
        <v>256.80730379992445</v>
      </c>
      <c r="M55" s="80">
        <f>M46/SQRT(3)</f>
        <v>2.6515064149614251</v>
      </c>
      <c r="P55" s="79" t="s">
        <v>220</v>
      </c>
      <c r="Q55" s="80">
        <f>Q46/SQRT(3)</f>
        <v>72.051546019649095</v>
      </c>
      <c r="R55" s="80">
        <f>R46/SQRT(3)</f>
        <v>2.5293440364497717</v>
      </c>
    </row>
    <row r="56" spans="11:18">
      <c r="K56" s="79" t="s">
        <v>217</v>
      </c>
      <c r="L56" s="80">
        <f t="shared" ref="L56:M60" si="0">L47/SQRT(3)</f>
        <v>221.20601229785001</v>
      </c>
      <c r="M56" s="80">
        <f t="shared" si="0"/>
        <v>38.307197022357947</v>
      </c>
      <c r="P56" s="79" t="s">
        <v>217</v>
      </c>
      <c r="Q56" s="80">
        <f t="shared" ref="Q56:R60" si="1">Q47/SQRT(3)</f>
        <v>123.36473342890338</v>
      </c>
      <c r="R56" s="80">
        <f t="shared" si="1"/>
        <v>54.544898408093161</v>
      </c>
    </row>
    <row r="57" spans="11:18">
      <c r="K57" s="79" t="s">
        <v>222</v>
      </c>
      <c r="L57" s="80">
        <f t="shared" si="0"/>
        <v>21.03198037423201</v>
      </c>
      <c r="M57" s="80">
        <f t="shared" si="0"/>
        <v>14.186462981391772</v>
      </c>
      <c r="P57" s="79" t="s">
        <v>222</v>
      </c>
      <c r="Q57" s="80">
        <f t="shared" si="1"/>
        <v>20.907372175899777</v>
      </c>
      <c r="R57" s="80">
        <f t="shared" si="1"/>
        <v>22.030099201980004</v>
      </c>
    </row>
    <row r="58" spans="11:18">
      <c r="K58" s="79" t="s">
        <v>218</v>
      </c>
      <c r="L58" s="80">
        <f t="shared" si="0"/>
        <v>53.88034097915709</v>
      </c>
      <c r="M58" s="80">
        <f t="shared" si="0"/>
        <v>13.838211399389376</v>
      </c>
      <c r="P58" s="79" t="s">
        <v>218</v>
      </c>
      <c r="Q58" s="80">
        <f t="shared" si="1"/>
        <v>36.332896286955155</v>
      </c>
      <c r="R58" s="80">
        <f t="shared" si="1"/>
        <v>13.335147268901668</v>
      </c>
    </row>
    <row r="59" spans="11:18">
      <c r="K59" s="79" t="s">
        <v>219</v>
      </c>
      <c r="L59" s="80">
        <f t="shared" si="0"/>
        <v>18.69859090307634</v>
      </c>
      <c r="M59" s="80">
        <f t="shared" si="0"/>
        <v>31.253858698098686</v>
      </c>
      <c r="P59" s="79" t="s">
        <v>219</v>
      </c>
      <c r="Q59" s="80">
        <f t="shared" si="1"/>
        <v>14.611841968357263</v>
      </c>
      <c r="R59" s="80">
        <f t="shared" si="1"/>
        <v>41.680205807200224</v>
      </c>
    </row>
    <row r="60" spans="11:18">
      <c r="K60" s="79" t="s">
        <v>221</v>
      </c>
      <c r="L60" s="80">
        <f t="shared" si="0"/>
        <v>315.70372472436168</v>
      </c>
      <c r="M60" s="80">
        <f t="shared" si="0"/>
        <v>6.9849927313341178</v>
      </c>
      <c r="P60" s="79" t="s">
        <v>221</v>
      </c>
      <c r="Q60" s="80">
        <f t="shared" si="1"/>
        <v>108.29586600928462</v>
      </c>
      <c r="R60" s="80">
        <f t="shared" si="1"/>
        <v>2.0007557151227573</v>
      </c>
    </row>
  </sheetData>
  <dataValidations count="1">
    <dataValidation type="decimal" operator="greaterThan" allowBlank="1" showInputMessage="1" showErrorMessage="1" sqref="C2:F37">
      <formula1>0</formula1>
    </dataValidation>
  </dataValidations>
  <pageMargins left="0.7" right="0.7" top="0.75" bottom="0.75" header="0.3" footer="0.3"/>
  <drawing r:id="rId7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General</vt:lpstr>
      <vt:lpstr>Soil_Properties</vt:lpstr>
      <vt:lpstr>Data</vt:lpstr>
      <vt:lpstr>List_sources</vt:lpstr>
      <vt:lpstr>weather</vt:lpstr>
      <vt:lpstr>analys</vt:lpstr>
    </vt:vector>
  </TitlesOfParts>
  <Company>XXX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 Lubbers</dc:creator>
  <cp:lastModifiedBy>Linus Franke</cp:lastModifiedBy>
  <dcterms:created xsi:type="dcterms:W3CDTF">2010-09-09T08:21:48Z</dcterms:created>
  <dcterms:modified xsi:type="dcterms:W3CDTF">2013-03-06T13:21:26Z</dcterms:modified>
</cp:coreProperties>
</file>