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70" windowWidth="21840" windowHeight="11955" firstSheet="5" activeTab="7"/>
  </bookViews>
  <sheets>
    <sheet name="mineral original" sheetId="7" r:id="rId1"/>
    <sheet name="mineral single fields" sheetId="1" r:id="rId2"/>
    <sheet name="Sheet3" sheetId="3" r:id="rId3"/>
    <sheet name="mineral analyses" sheetId="4" r:id="rId4"/>
    <sheet name="minerala single fields" sheetId="8" r:id="rId5"/>
    <sheet name="mineral per crop per farm" sheetId="10" r:id="rId6"/>
    <sheet name="all crops per farm" sheetId="15" r:id="rId7"/>
    <sheet name="maize leg and sugarcane fert" sheetId="16" r:id="rId8"/>
    <sheet name="Sheet2" sheetId="5" r:id="rId9"/>
    <sheet name="kg per farmland" sheetId="12" r:id="rId10"/>
    <sheet name="Sheet9" sheetId="13" r:id="rId11"/>
  </sheets>
  <definedNames>
    <definedName name="_xlnm._FilterDatabase" localSheetId="6" hidden="1">'all crops per farm'!$A$1:$J$186</definedName>
  </definedNames>
  <calcPr calcId="145621"/>
  <pivotCaches>
    <pivotCache cacheId="115" r:id="rId12"/>
    <pivotCache cacheId="117" r:id="rId13"/>
    <pivotCache cacheId="118" r:id="rId14"/>
    <pivotCache cacheId="123" r:id="rId15"/>
  </pivotCaches>
</workbook>
</file>

<file path=xl/calcChain.xml><?xml version="1.0" encoding="utf-8"?>
<calcChain xmlns="http://schemas.openxmlformats.org/spreadsheetml/2006/main">
  <c r="P57" i="5" l="1"/>
  <c r="O57" i="5"/>
  <c r="N57" i="5"/>
  <c r="BW4" i="12" l="1"/>
  <c r="BW5" i="12"/>
  <c r="BW6" i="12"/>
  <c r="BW7" i="12"/>
  <c r="BW8" i="12"/>
  <c r="BW9" i="12"/>
  <c r="BW10" i="12"/>
  <c r="BW11" i="12"/>
  <c r="BW12" i="12"/>
  <c r="BW13" i="12"/>
  <c r="BW14" i="12"/>
  <c r="BW15" i="12"/>
  <c r="BW3" i="12"/>
  <c r="BU4" i="12"/>
  <c r="BU5" i="12"/>
  <c r="BU6" i="12"/>
  <c r="BU7" i="12"/>
  <c r="BU8" i="12"/>
  <c r="BU9" i="12"/>
  <c r="BU10" i="12"/>
  <c r="BU11" i="12"/>
  <c r="BU12" i="12"/>
  <c r="BU13" i="12"/>
  <c r="BU14" i="12"/>
  <c r="BU15" i="12"/>
  <c r="BU3" i="12"/>
  <c r="BS3" i="12"/>
  <c r="BS5" i="12"/>
  <c r="BS6" i="12"/>
  <c r="BS7" i="12"/>
  <c r="BS8" i="12"/>
  <c r="BS9" i="12"/>
  <c r="BS10" i="12"/>
  <c r="BS11" i="12"/>
  <c r="BS12" i="12"/>
  <c r="BS13" i="12"/>
  <c r="BS14" i="12"/>
  <c r="BS15" i="12"/>
  <c r="BS4" i="12"/>
  <c r="BJ32" i="12"/>
  <c r="BJ4" i="12"/>
  <c r="BJ5" i="12"/>
  <c r="BJ6" i="12"/>
  <c r="BJ7" i="12"/>
  <c r="BJ8" i="12"/>
  <c r="BJ9" i="12"/>
  <c r="BJ10" i="12"/>
  <c r="BJ11" i="12"/>
  <c r="BJ12" i="12"/>
  <c r="BJ13" i="12"/>
  <c r="BJ14" i="12"/>
  <c r="BJ15" i="12"/>
  <c r="BJ16" i="12"/>
  <c r="BJ17" i="12"/>
  <c r="BJ18" i="12"/>
  <c r="BJ19" i="12"/>
  <c r="BJ20" i="12"/>
  <c r="BJ21" i="12"/>
  <c r="BJ22" i="12"/>
  <c r="BJ23" i="12"/>
  <c r="BJ24" i="12"/>
  <c r="BJ25" i="12"/>
  <c r="BJ26" i="12"/>
  <c r="BJ27" i="12"/>
  <c r="BJ28" i="12"/>
  <c r="BJ29" i="12"/>
  <c r="BJ30" i="12"/>
  <c r="BJ31" i="12"/>
  <c r="BJ3" i="12"/>
  <c r="BI4" i="12"/>
  <c r="BI5" i="12"/>
  <c r="BI6" i="12"/>
  <c r="BI7" i="12"/>
  <c r="BI8" i="12"/>
  <c r="BI9" i="12"/>
  <c r="BI10" i="12"/>
  <c r="BI11" i="12"/>
  <c r="BI12" i="12"/>
  <c r="BI13" i="12"/>
  <c r="BI14" i="12"/>
  <c r="BI15" i="12"/>
  <c r="BI16" i="12"/>
  <c r="BI17" i="12"/>
  <c r="BI18" i="12"/>
  <c r="BI19" i="12"/>
  <c r="BI20" i="12"/>
  <c r="BI21" i="12"/>
  <c r="BI22" i="12"/>
  <c r="BI23" i="12"/>
  <c r="BI24" i="12"/>
  <c r="BI25" i="12"/>
  <c r="BI26" i="12"/>
  <c r="BI27" i="12"/>
  <c r="BI28" i="12"/>
  <c r="BI29" i="12"/>
  <c r="BI30" i="12"/>
  <c r="BI31" i="12"/>
  <c r="BI32" i="12"/>
  <c r="BI3" i="12"/>
  <c r="BH4" i="12"/>
  <c r="BH5" i="12"/>
  <c r="BH6" i="12"/>
  <c r="BH7" i="12"/>
  <c r="BH8" i="12"/>
  <c r="BH9" i="12"/>
  <c r="BH10" i="12"/>
  <c r="BH11" i="12"/>
  <c r="BH12" i="12"/>
  <c r="BH13" i="12"/>
  <c r="BH14" i="12"/>
  <c r="BH15" i="12"/>
  <c r="BH16" i="12"/>
  <c r="BH17" i="12"/>
  <c r="BH18" i="12"/>
  <c r="BH19" i="12"/>
  <c r="BH20" i="12"/>
  <c r="BH21" i="12"/>
  <c r="BH22" i="12"/>
  <c r="BH23" i="12"/>
  <c r="BH24" i="12"/>
  <c r="BH25" i="12"/>
  <c r="BH26" i="12"/>
  <c r="BH27" i="12"/>
  <c r="BH28" i="12"/>
  <c r="BH29" i="12"/>
  <c r="BH30" i="12"/>
  <c r="BH31" i="12"/>
  <c r="BH32" i="12"/>
  <c r="BH3" i="12"/>
  <c r="BG4" i="12"/>
  <c r="BG5" i="12"/>
  <c r="BG6" i="12"/>
  <c r="BG7" i="12"/>
  <c r="BG8" i="12"/>
  <c r="BG9" i="12"/>
  <c r="BG10" i="12"/>
  <c r="BG11" i="12"/>
  <c r="BG12" i="12"/>
  <c r="BG13" i="12"/>
  <c r="BG14" i="12"/>
  <c r="BG15" i="12"/>
  <c r="BG16" i="12"/>
  <c r="BG17" i="12"/>
  <c r="BG18" i="12"/>
  <c r="BG19" i="12"/>
  <c r="BG20" i="12"/>
  <c r="BG21" i="12"/>
  <c r="BG22" i="12"/>
  <c r="BG23" i="12"/>
  <c r="BG24" i="12"/>
  <c r="BG25" i="12"/>
  <c r="BG26" i="12"/>
  <c r="BG27" i="12"/>
  <c r="BG28" i="12"/>
  <c r="BG29" i="12"/>
  <c r="BG30" i="12"/>
  <c r="BG31" i="12"/>
  <c r="BG32" i="12"/>
  <c r="BG3" i="12"/>
  <c r="BF4" i="12"/>
  <c r="BF5" i="12"/>
  <c r="BF6" i="12"/>
  <c r="BF7" i="12"/>
  <c r="BF8" i="12"/>
  <c r="BF9" i="12"/>
  <c r="BF10" i="12"/>
  <c r="BF11" i="12"/>
  <c r="BF12" i="12"/>
  <c r="BF13" i="12"/>
  <c r="BF14" i="12"/>
  <c r="BF15" i="12"/>
  <c r="BF16" i="12"/>
  <c r="BF17" i="12"/>
  <c r="BF18" i="12"/>
  <c r="BF19" i="12"/>
  <c r="BF20" i="12"/>
  <c r="BF21" i="12"/>
  <c r="BF22" i="12"/>
  <c r="BF23" i="12"/>
  <c r="BF24" i="12"/>
  <c r="BF25" i="12"/>
  <c r="BF26" i="12"/>
  <c r="BF27" i="12"/>
  <c r="BF28" i="12"/>
  <c r="BF29" i="12"/>
  <c r="BF30" i="12"/>
  <c r="BF31" i="12"/>
  <c r="BF32" i="12"/>
  <c r="BF3" i="12"/>
  <c r="Q3" i="10" l="1"/>
  <c r="Q4" i="10"/>
  <c r="Q5" i="10"/>
  <c r="Q6" i="10"/>
  <c r="Q7" i="10"/>
  <c r="Q8" i="10"/>
  <c r="Q9" i="10"/>
  <c r="Q10" i="10"/>
  <c r="Q11" i="10"/>
  <c r="Q12" i="10"/>
  <c r="Q13" i="10"/>
  <c r="Q14" i="10"/>
  <c r="Q15" i="10"/>
  <c r="Q16" i="10"/>
  <c r="Q17" i="10"/>
  <c r="Q18" i="10"/>
  <c r="Q19" i="10"/>
  <c r="Q20" i="10"/>
  <c r="Q21" i="10"/>
  <c r="Q22" i="10"/>
  <c r="Q23" i="10"/>
  <c r="Q24" i="10"/>
  <c r="Q25" i="10"/>
  <c r="Q26" i="10"/>
  <c r="Q27" i="10"/>
  <c r="Q28" i="10"/>
  <c r="Q29" i="10"/>
  <c r="Q30" i="10"/>
  <c r="Q31" i="10"/>
  <c r="Q32" i="10"/>
  <c r="Q33" i="10"/>
  <c r="Q34" i="10"/>
  <c r="Q35" i="10"/>
  <c r="Q36" i="10"/>
  <c r="Q37" i="10"/>
  <c r="Q2" i="10"/>
  <c r="P3" i="10"/>
  <c r="P4" i="10"/>
  <c r="P5" i="10"/>
  <c r="P6" i="10"/>
  <c r="P7" i="10"/>
  <c r="P8" i="10"/>
  <c r="P9" i="10"/>
  <c r="P10" i="10"/>
  <c r="P11" i="10"/>
  <c r="P12" i="10"/>
  <c r="P13" i="10"/>
  <c r="P14" i="10"/>
  <c r="P15" i="10"/>
  <c r="P16" i="10"/>
  <c r="P17" i="10"/>
  <c r="P18" i="10"/>
  <c r="P19" i="10"/>
  <c r="P20" i="10"/>
  <c r="P21" i="10"/>
  <c r="P22" i="10"/>
  <c r="P23" i="10"/>
  <c r="P24" i="10"/>
  <c r="P25" i="10"/>
  <c r="P26" i="10"/>
  <c r="P27" i="10"/>
  <c r="P28" i="10"/>
  <c r="P29" i="10"/>
  <c r="P30" i="10"/>
  <c r="P31" i="10"/>
  <c r="P32" i="10"/>
  <c r="P33" i="10"/>
  <c r="P34" i="10"/>
  <c r="P35" i="10"/>
  <c r="P36" i="10"/>
  <c r="P37" i="10"/>
  <c r="P2" i="10"/>
  <c r="O3" i="10"/>
  <c r="O4" i="10"/>
  <c r="O5" i="10"/>
  <c r="O6" i="10"/>
  <c r="O7" i="10"/>
  <c r="O8" i="10"/>
  <c r="O9" i="10"/>
  <c r="O10" i="10"/>
  <c r="O11" i="10"/>
  <c r="O12" i="10"/>
  <c r="O13" i="10"/>
  <c r="O14" i="10"/>
  <c r="O15" i="10"/>
  <c r="O16" i="10"/>
  <c r="O17" i="10"/>
  <c r="O18" i="10"/>
  <c r="O19" i="10"/>
  <c r="O20" i="10"/>
  <c r="O21" i="10"/>
  <c r="O22" i="10"/>
  <c r="O23" i="10"/>
  <c r="O24" i="10"/>
  <c r="O25" i="10"/>
  <c r="O26" i="10"/>
  <c r="O27" i="10"/>
  <c r="O28" i="10"/>
  <c r="O29" i="10"/>
  <c r="O30" i="10"/>
  <c r="O31" i="10"/>
  <c r="O32" i="10"/>
  <c r="O33" i="10"/>
  <c r="O34" i="10"/>
  <c r="O35" i="10"/>
  <c r="O36" i="10"/>
  <c r="O37" i="10"/>
  <c r="O2" i="10"/>
  <c r="N3" i="10"/>
  <c r="N4" i="10"/>
  <c r="N5" i="10"/>
  <c r="N6" i="10"/>
  <c r="N7" i="10"/>
  <c r="N8" i="10"/>
  <c r="N9" i="10"/>
  <c r="N10" i="10"/>
  <c r="N11" i="10"/>
  <c r="N12" i="10"/>
  <c r="N13" i="10"/>
  <c r="N14" i="10"/>
  <c r="N15" i="10"/>
  <c r="N16" i="10"/>
  <c r="N17" i="10"/>
  <c r="N18" i="10"/>
  <c r="N19" i="10"/>
  <c r="N20" i="10"/>
  <c r="N21" i="10"/>
  <c r="N22" i="10"/>
  <c r="N23" i="10"/>
  <c r="N24" i="10"/>
  <c r="N25" i="10"/>
  <c r="N26" i="10"/>
  <c r="N27" i="10"/>
  <c r="N28" i="10"/>
  <c r="N29" i="10"/>
  <c r="N30" i="10"/>
  <c r="N31" i="10"/>
  <c r="N32" i="10"/>
  <c r="N33" i="10"/>
  <c r="N34" i="10"/>
  <c r="N35" i="10"/>
  <c r="N36" i="10"/>
  <c r="N37" i="10"/>
  <c r="N2" i="10"/>
  <c r="M3" i="10"/>
  <c r="M4" i="10"/>
  <c r="M5" i="10"/>
  <c r="M6" i="10"/>
  <c r="M7" i="10"/>
  <c r="M8" i="10"/>
  <c r="M9" i="10"/>
  <c r="M10" i="10"/>
  <c r="M11" i="10"/>
  <c r="M12" i="10"/>
  <c r="M13" i="10"/>
  <c r="M14" i="10"/>
  <c r="M15" i="10"/>
  <c r="M16" i="10"/>
  <c r="M17" i="10"/>
  <c r="M18" i="10"/>
  <c r="M19" i="10"/>
  <c r="M20" i="10"/>
  <c r="M21" i="10"/>
  <c r="M22" i="10"/>
  <c r="M23" i="10"/>
  <c r="M24" i="10"/>
  <c r="M25" i="10"/>
  <c r="M26" i="10"/>
  <c r="M27" i="10"/>
  <c r="M28" i="10"/>
  <c r="M29" i="10"/>
  <c r="M30" i="10"/>
  <c r="M31" i="10"/>
  <c r="M32" i="10"/>
  <c r="M33" i="10"/>
  <c r="M34" i="10"/>
  <c r="M35" i="10"/>
  <c r="M36" i="10"/>
  <c r="M37" i="10"/>
  <c r="M2" i="10"/>
  <c r="K63" i="5" l="1"/>
  <c r="J63" i="5"/>
  <c r="I63" i="5"/>
  <c r="U9" i="4" l="1"/>
  <c r="U24" i="4"/>
  <c r="U25" i="4"/>
  <c r="U29" i="4"/>
  <c r="U31" i="4"/>
  <c r="U32" i="4"/>
  <c r="U33" i="4"/>
  <c r="U38" i="4"/>
  <c r="U40" i="4"/>
  <c r="U41" i="4"/>
  <c r="U45" i="4"/>
  <c r="U53" i="4"/>
  <c r="U61" i="4"/>
  <c r="U69" i="4"/>
  <c r="U76" i="4"/>
  <c r="U2" i="4"/>
  <c r="U3" i="4"/>
  <c r="U4" i="4"/>
  <c r="U5" i="4"/>
  <c r="U6" i="4"/>
  <c r="U7" i="4"/>
  <c r="U10" i="4"/>
  <c r="U11" i="4"/>
  <c r="U12" i="4"/>
  <c r="U20" i="4"/>
  <c r="U21" i="4"/>
  <c r="U26" i="4"/>
  <c r="U27" i="4"/>
  <c r="U28" i="4"/>
  <c r="U30" i="4"/>
  <c r="U34" i="4"/>
  <c r="U35" i="4"/>
  <c r="U36" i="4"/>
  <c r="U39" i="4"/>
  <c r="U42" i="4"/>
  <c r="U43" i="4"/>
  <c r="U44" i="4"/>
  <c r="U51" i="4"/>
  <c r="U52" i="4"/>
  <c r="U54" i="4"/>
  <c r="U55" i="4"/>
  <c r="U57" i="4"/>
  <c r="U58" i="4"/>
  <c r="U62" i="4"/>
  <c r="U63" i="4"/>
  <c r="U64" i="4"/>
  <c r="U65" i="4"/>
  <c r="U70" i="4"/>
  <c r="U72" i="4"/>
  <c r="U74" i="4"/>
  <c r="U77" i="4"/>
  <c r="U78" i="4"/>
  <c r="U79" i="4"/>
  <c r="U81" i="4"/>
  <c r="U82" i="4"/>
  <c r="U13" i="4"/>
  <c r="U14" i="4"/>
  <c r="U15" i="4"/>
  <c r="U16" i="4"/>
  <c r="U46" i="4"/>
  <c r="U47" i="4"/>
  <c r="U59" i="4"/>
  <c r="U37" i="4"/>
  <c r="U71" i="4"/>
  <c r="U80" i="4"/>
  <c r="U17" i="4"/>
  <c r="U18" i="4"/>
  <c r="U19" i="4"/>
  <c r="U22" i="4"/>
  <c r="U23" i="4"/>
  <c r="U48" i="4"/>
  <c r="U49" i="4"/>
  <c r="U50" i="4"/>
  <c r="U56" i="4"/>
  <c r="U60" i="4"/>
  <c r="U66" i="4"/>
  <c r="U67" i="4"/>
  <c r="U68" i="4"/>
  <c r="U73" i="4"/>
  <c r="U75" i="4"/>
  <c r="U8" i="4"/>
  <c r="T9" i="4"/>
  <c r="T24" i="4"/>
  <c r="T25" i="4"/>
  <c r="T29" i="4"/>
  <c r="T31" i="4"/>
  <c r="T32" i="4"/>
  <c r="T33" i="4"/>
  <c r="T38" i="4"/>
  <c r="T40" i="4"/>
  <c r="T41" i="4"/>
  <c r="T45" i="4"/>
  <c r="T53" i="4"/>
  <c r="T61" i="4"/>
  <c r="T69" i="4"/>
  <c r="T76" i="4"/>
  <c r="T2" i="4"/>
  <c r="T3" i="4"/>
  <c r="T4" i="4"/>
  <c r="T5" i="4"/>
  <c r="T6" i="4"/>
  <c r="T7" i="4"/>
  <c r="T10" i="4"/>
  <c r="T11" i="4"/>
  <c r="T12" i="4"/>
  <c r="T20" i="4"/>
  <c r="T21" i="4"/>
  <c r="T26" i="4"/>
  <c r="T27" i="4"/>
  <c r="T28" i="4"/>
  <c r="T30" i="4"/>
  <c r="T34" i="4"/>
  <c r="T35" i="4"/>
  <c r="T36" i="4"/>
  <c r="T39" i="4"/>
  <c r="T42" i="4"/>
  <c r="T43" i="4"/>
  <c r="T44" i="4"/>
  <c r="T51" i="4"/>
  <c r="T52" i="4"/>
  <c r="T54" i="4"/>
  <c r="T55" i="4"/>
  <c r="T57" i="4"/>
  <c r="T58" i="4"/>
  <c r="T62" i="4"/>
  <c r="T63" i="4"/>
  <c r="T64" i="4"/>
  <c r="T65" i="4"/>
  <c r="T70" i="4"/>
  <c r="T72" i="4"/>
  <c r="T74" i="4"/>
  <c r="T77" i="4"/>
  <c r="T78" i="4"/>
  <c r="T79" i="4"/>
  <c r="T81" i="4"/>
  <c r="T82" i="4"/>
  <c r="T13" i="4"/>
  <c r="T14" i="4"/>
  <c r="T15" i="4"/>
  <c r="T16" i="4"/>
  <c r="T46" i="4"/>
  <c r="T47" i="4"/>
  <c r="T59" i="4"/>
  <c r="T37" i="4"/>
  <c r="T71" i="4"/>
  <c r="T80" i="4"/>
  <c r="T17" i="4"/>
  <c r="T18" i="4"/>
  <c r="T19" i="4"/>
  <c r="T22" i="4"/>
  <c r="T23" i="4"/>
  <c r="T48" i="4"/>
  <c r="T49" i="4"/>
  <c r="T50" i="4"/>
  <c r="T56" i="4"/>
  <c r="T60" i="4"/>
  <c r="T66" i="4"/>
  <c r="T67" i="4"/>
  <c r="T68" i="4"/>
  <c r="T73" i="4"/>
  <c r="T75" i="4"/>
  <c r="T8" i="4"/>
  <c r="S9" i="4"/>
  <c r="S24" i="4"/>
  <c r="S25" i="4"/>
  <c r="S29" i="4"/>
  <c r="S31" i="4"/>
  <c r="S32" i="4"/>
  <c r="S33" i="4"/>
  <c r="S38" i="4"/>
  <c r="S40" i="4"/>
  <c r="S41" i="4"/>
  <c r="S45" i="4"/>
  <c r="S53" i="4"/>
  <c r="S61" i="4"/>
  <c r="S69" i="4"/>
  <c r="S76" i="4"/>
  <c r="S2" i="4"/>
  <c r="S3" i="4"/>
  <c r="S4" i="4"/>
  <c r="S5" i="4"/>
  <c r="S6" i="4"/>
  <c r="S7" i="4"/>
  <c r="S10" i="4"/>
  <c r="S11" i="4"/>
  <c r="S12" i="4"/>
  <c r="S20" i="4"/>
  <c r="S21" i="4"/>
  <c r="S26" i="4"/>
  <c r="S27" i="4"/>
  <c r="S28" i="4"/>
  <c r="S30" i="4"/>
  <c r="S34" i="4"/>
  <c r="S35" i="4"/>
  <c r="S36" i="4"/>
  <c r="S39" i="4"/>
  <c r="S42" i="4"/>
  <c r="S43" i="4"/>
  <c r="S44" i="4"/>
  <c r="S51" i="4"/>
  <c r="S52" i="4"/>
  <c r="S54" i="4"/>
  <c r="S55" i="4"/>
  <c r="S57" i="4"/>
  <c r="S58" i="4"/>
  <c r="S62" i="4"/>
  <c r="S63" i="4"/>
  <c r="S64" i="4"/>
  <c r="S65" i="4"/>
  <c r="S70" i="4"/>
  <c r="S72" i="4"/>
  <c r="S74" i="4"/>
  <c r="S77" i="4"/>
  <c r="S78" i="4"/>
  <c r="S79" i="4"/>
  <c r="S81" i="4"/>
  <c r="S82" i="4"/>
  <c r="S13" i="4"/>
  <c r="S14" i="4"/>
  <c r="S15" i="4"/>
  <c r="S16" i="4"/>
  <c r="S46" i="4"/>
  <c r="S47" i="4"/>
  <c r="S59" i="4"/>
  <c r="S37" i="4"/>
  <c r="S71" i="4"/>
  <c r="S80" i="4"/>
  <c r="S17" i="4"/>
  <c r="S18" i="4"/>
  <c r="S19" i="4"/>
  <c r="S22" i="4"/>
  <c r="S23" i="4"/>
  <c r="S48" i="4"/>
  <c r="S49" i="4"/>
  <c r="S50" i="4"/>
  <c r="S56" i="4"/>
  <c r="S60" i="4"/>
  <c r="S66" i="4"/>
  <c r="S67" i="4"/>
  <c r="S68" i="4"/>
  <c r="S73" i="4"/>
  <c r="S75" i="4"/>
  <c r="S8" i="4"/>
  <c r="R9" i="4"/>
  <c r="R24" i="4"/>
  <c r="R25" i="4"/>
  <c r="R29" i="4"/>
  <c r="R31" i="4"/>
  <c r="R32" i="4"/>
  <c r="R33" i="4"/>
  <c r="R38" i="4"/>
  <c r="R40" i="4"/>
  <c r="R41" i="4"/>
  <c r="R45" i="4"/>
  <c r="R53" i="4"/>
  <c r="R61" i="4"/>
  <c r="R69" i="4"/>
  <c r="R76" i="4"/>
  <c r="R2" i="4"/>
  <c r="R3" i="4"/>
  <c r="R4" i="4"/>
  <c r="R5" i="4"/>
  <c r="R6" i="4"/>
  <c r="R7" i="4"/>
  <c r="R10" i="4"/>
  <c r="R11" i="4"/>
  <c r="R12" i="4"/>
  <c r="R20" i="4"/>
  <c r="R21" i="4"/>
  <c r="R26" i="4"/>
  <c r="R27" i="4"/>
  <c r="R28" i="4"/>
  <c r="R30" i="4"/>
  <c r="R34" i="4"/>
  <c r="R35" i="4"/>
  <c r="R36" i="4"/>
  <c r="R39" i="4"/>
  <c r="R42" i="4"/>
  <c r="R43" i="4"/>
  <c r="R44" i="4"/>
  <c r="R51" i="4"/>
  <c r="R52" i="4"/>
  <c r="R54" i="4"/>
  <c r="R55" i="4"/>
  <c r="R57" i="4"/>
  <c r="R58" i="4"/>
  <c r="R62" i="4"/>
  <c r="R63" i="4"/>
  <c r="R64" i="4"/>
  <c r="R65" i="4"/>
  <c r="R70" i="4"/>
  <c r="R72" i="4"/>
  <c r="R74" i="4"/>
  <c r="R77" i="4"/>
  <c r="R78" i="4"/>
  <c r="R79" i="4"/>
  <c r="R81" i="4"/>
  <c r="R82" i="4"/>
  <c r="R13" i="4"/>
  <c r="R14" i="4"/>
  <c r="R15" i="4"/>
  <c r="R16" i="4"/>
  <c r="R46" i="4"/>
  <c r="R47" i="4"/>
  <c r="R59" i="4"/>
  <c r="R37" i="4"/>
  <c r="R71" i="4"/>
  <c r="R80" i="4"/>
  <c r="R17" i="4"/>
  <c r="R18" i="4"/>
  <c r="R19" i="4"/>
  <c r="R22" i="4"/>
  <c r="R23" i="4"/>
  <c r="R48" i="4"/>
  <c r="R49" i="4"/>
  <c r="R50" i="4"/>
  <c r="R56" i="4"/>
  <c r="R60" i="4"/>
  <c r="R66" i="4"/>
  <c r="R67" i="4"/>
  <c r="R68" i="4"/>
  <c r="R73" i="4"/>
  <c r="R75" i="4"/>
  <c r="R8" i="4"/>
  <c r="Q9" i="4"/>
  <c r="Q24" i="4"/>
  <c r="Q25" i="4"/>
  <c r="Q29" i="4"/>
  <c r="Q31" i="4"/>
  <c r="Q32" i="4"/>
  <c r="Q33" i="4"/>
  <c r="Q38" i="4"/>
  <c r="Q40" i="4"/>
  <c r="Q41" i="4"/>
  <c r="Q45" i="4"/>
  <c r="Q53" i="4"/>
  <c r="Q61" i="4"/>
  <c r="Q69" i="4"/>
  <c r="Q76" i="4"/>
  <c r="Q2" i="4"/>
  <c r="Q3" i="4"/>
  <c r="Q4" i="4"/>
  <c r="Q5" i="4"/>
  <c r="Q6" i="4"/>
  <c r="Q7" i="4"/>
  <c r="Q10" i="4"/>
  <c r="Q11" i="4"/>
  <c r="Q12" i="4"/>
  <c r="Q20" i="4"/>
  <c r="Q21" i="4"/>
  <c r="Q26" i="4"/>
  <c r="Q27" i="4"/>
  <c r="Q28" i="4"/>
  <c r="Q30" i="4"/>
  <c r="Q34" i="4"/>
  <c r="Q35" i="4"/>
  <c r="Q36" i="4"/>
  <c r="Q39" i="4"/>
  <c r="Q42" i="4"/>
  <c r="Q43" i="4"/>
  <c r="Q44" i="4"/>
  <c r="Q51" i="4"/>
  <c r="Q52" i="4"/>
  <c r="Q54" i="4"/>
  <c r="Q55" i="4"/>
  <c r="Q57" i="4"/>
  <c r="Q58" i="4"/>
  <c r="Q62" i="4"/>
  <c r="Q63" i="4"/>
  <c r="Q64" i="4"/>
  <c r="Q65" i="4"/>
  <c r="Q70" i="4"/>
  <c r="Q72" i="4"/>
  <c r="Q74" i="4"/>
  <c r="Q77" i="4"/>
  <c r="Q78" i="4"/>
  <c r="Q79" i="4"/>
  <c r="Q81" i="4"/>
  <c r="Q82" i="4"/>
  <c r="Q13" i="4"/>
  <c r="Q14" i="4"/>
  <c r="Q15" i="4"/>
  <c r="Q16" i="4"/>
  <c r="Q46" i="4"/>
  <c r="Q47" i="4"/>
  <c r="Q59" i="4"/>
  <c r="Q37" i="4"/>
  <c r="Q71" i="4"/>
  <c r="Q80" i="4"/>
  <c r="Q17" i="4"/>
  <c r="Q18" i="4"/>
  <c r="Q19" i="4"/>
  <c r="Q22" i="4"/>
  <c r="Q23" i="4"/>
  <c r="Q48" i="4"/>
  <c r="Q49" i="4"/>
  <c r="Q50" i="4"/>
  <c r="Q56" i="4"/>
  <c r="Q60" i="4"/>
  <c r="Q66" i="4"/>
  <c r="Q67" i="4"/>
  <c r="Q68" i="4"/>
  <c r="Q73" i="4"/>
  <c r="Q75" i="4"/>
  <c r="Q8" i="4"/>
  <c r="L48" i="5" l="1"/>
  <c r="K48" i="5"/>
  <c r="J48" i="5"/>
  <c r="I48" i="5"/>
  <c r="L44" i="5"/>
  <c r="I44" i="5"/>
  <c r="I39" i="5"/>
  <c r="J35" i="5"/>
  <c r="I35" i="5"/>
  <c r="M31" i="5"/>
  <c r="L31" i="5"/>
  <c r="K31" i="5"/>
  <c r="J31" i="5"/>
  <c r="S20" i="5"/>
  <c r="Q21" i="5"/>
  <c r="S21" i="5" s="1"/>
  <c r="U13" i="5" l="1"/>
  <c r="S17" i="5"/>
  <c r="S10" i="5"/>
</calcChain>
</file>

<file path=xl/sharedStrings.xml><?xml version="1.0" encoding="utf-8"?>
<sst xmlns="http://schemas.openxmlformats.org/spreadsheetml/2006/main" count="7412" uniqueCount="416">
  <si>
    <t>Farm_Code</t>
  </si>
  <si>
    <t>Field_ID</t>
  </si>
  <si>
    <t>Crop_Season</t>
  </si>
  <si>
    <t>Enterprise</t>
  </si>
  <si>
    <t>Crop_Type</t>
  </si>
  <si>
    <t>Input_Cluster</t>
  </si>
  <si>
    <t>Input_Class</t>
  </si>
  <si>
    <t>Input_Type</t>
  </si>
  <si>
    <t>Application</t>
  </si>
  <si>
    <t>Amount</t>
  </si>
  <si>
    <t>Unit</t>
  </si>
  <si>
    <t>Origin</t>
  </si>
  <si>
    <t>KE072</t>
  </si>
  <si>
    <t>Crops</t>
  </si>
  <si>
    <t>fertiliser</t>
  </si>
  <si>
    <t>KE109</t>
  </si>
  <si>
    <t>3</t>
  </si>
  <si>
    <t>maize</t>
  </si>
  <si>
    <t>KE151</t>
  </si>
  <si>
    <t>1</t>
  </si>
  <si>
    <t>KE150</t>
  </si>
  <si>
    <t>2011A</t>
  </si>
  <si>
    <t>sugarcane</t>
  </si>
  <si>
    <t>KE195</t>
  </si>
  <si>
    <t>KE050</t>
  </si>
  <si>
    <t>top-dressing</t>
  </si>
  <si>
    <t>kilogram</t>
  </si>
  <si>
    <t>KE156</t>
  </si>
  <si>
    <t>4</t>
  </si>
  <si>
    <t>kales</t>
  </si>
  <si>
    <t>CAN</t>
  </si>
  <si>
    <t>KE043</t>
  </si>
  <si>
    <t>KE131</t>
  </si>
  <si>
    <t>bag</t>
  </si>
  <si>
    <t>purchased</t>
  </si>
  <si>
    <t>KE104</t>
  </si>
  <si>
    <t>beans+maize</t>
  </si>
  <si>
    <t>KE083</t>
  </si>
  <si>
    <t>2</t>
  </si>
  <si>
    <t>KE057</t>
  </si>
  <si>
    <t>weeding</t>
  </si>
  <si>
    <t>KE116</t>
  </si>
  <si>
    <t>DAP</t>
  </si>
  <si>
    <t>KE108</t>
  </si>
  <si>
    <t>after germination (banding)</t>
  </si>
  <si>
    <t>BAT</t>
  </si>
  <si>
    <t>KE005</t>
  </si>
  <si>
    <t>planting</t>
  </si>
  <si>
    <t>KE039</t>
  </si>
  <si>
    <t>Min. of Agriculture/NALEP</t>
  </si>
  <si>
    <t>KE189</t>
  </si>
  <si>
    <t>tins</t>
  </si>
  <si>
    <t>KE134</t>
  </si>
  <si>
    <t>KE099</t>
  </si>
  <si>
    <t>6</t>
  </si>
  <si>
    <t>KE047</t>
  </si>
  <si>
    <t>KE191</t>
  </si>
  <si>
    <t>Soya beans</t>
  </si>
  <si>
    <t>purchased (SONY)</t>
  </si>
  <si>
    <t>5</t>
  </si>
  <si>
    <t>weeding 1</t>
  </si>
  <si>
    <t>NPK</t>
  </si>
  <si>
    <t>soybean</t>
  </si>
  <si>
    <t>Sympal</t>
  </si>
  <si>
    <t>master/resource farmer</t>
  </si>
  <si>
    <t>ST</t>
  </si>
  <si>
    <t>N2Africa</t>
  </si>
  <si>
    <t>Uriri Coop Sacco</t>
  </si>
  <si>
    <t>Urea</t>
  </si>
  <si>
    <t>3+4</t>
  </si>
  <si>
    <t>KE085</t>
  </si>
  <si>
    <t>beans</t>
  </si>
  <si>
    <t>KE106</t>
  </si>
  <si>
    <t>banana</t>
  </si>
  <si>
    <t>KE024</t>
  </si>
  <si>
    <t>KE165</t>
  </si>
  <si>
    <t>KE066</t>
  </si>
  <si>
    <t>KE003</t>
  </si>
  <si>
    <t>Avg_Price</t>
  </si>
  <si>
    <t>Min_Price</t>
  </si>
  <si>
    <t>Max_Price</t>
  </si>
  <si>
    <t>Src=Village?</t>
  </si>
  <si>
    <t>Src=LocalMkt?</t>
  </si>
  <si>
    <t>Src=UrbanMkt?</t>
  </si>
  <si>
    <t>No</t>
  </si>
  <si>
    <t>Yes</t>
  </si>
  <si>
    <t>KE031</t>
  </si>
  <si>
    <t>napier</t>
  </si>
  <si>
    <t>after harvest 1</t>
  </si>
  <si>
    <t>planting+at rejuvination</t>
  </si>
  <si>
    <t>after harvest 2</t>
  </si>
  <si>
    <t>KE084</t>
  </si>
  <si>
    <t>tea</t>
  </si>
  <si>
    <t>KTDA (Kenya Tea Development Authority)</t>
  </si>
  <si>
    <t>farm type</t>
  </si>
  <si>
    <t>county</t>
  </si>
  <si>
    <t>Vihiga</t>
  </si>
  <si>
    <t>Migori</t>
  </si>
  <si>
    <t>KE005    1</t>
  </si>
  <si>
    <t>KE024    4</t>
  </si>
  <si>
    <t>KE031    5</t>
  </si>
  <si>
    <t>KE039    2</t>
  </si>
  <si>
    <t>KE043    1</t>
  </si>
  <si>
    <t>KE047    3</t>
  </si>
  <si>
    <t>KE083    2</t>
  </si>
  <si>
    <t>KE085    1</t>
  </si>
  <si>
    <t>KE104    3</t>
  </si>
  <si>
    <t>KE109    2</t>
  </si>
  <si>
    <t>KE116    5</t>
  </si>
  <si>
    <t>KE131    3</t>
  </si>
  <si>
    <t>KE134    5</t>
  </si>
  <si>
    <t>KE150    1</t>
  </si>
  <si>
    <t>KE191    4</t>
  </si>
  <si>
    <t>KE005    2</t>
  </si>
  <si>
    <t>KE024    3</t>
  </si>
  <si>
    <t>KE031    3</t>
  </si>
  <si>
    <t>KE031    4</t>
  </si>
  <si>
    <t>KE031    2</t>
  </si>
  <si>
    <t>KE031    1</t>
  </si>
  <si>
    <t>KE039    1</t>
  </si>
  <si>
    <t>KE043    2</t>
  </si>
  <si>
    <t>KE047    2</t>
  </si>
  <si>
    <t>KE050    2</t>
  </si>
  <si>
    <t>KE057    1</t>
  </si>
  <si>
    <t>KE057    ST</t>
  </si>
  <si>
    <t>KE057    2</t>
  </si>
  <si>
    <t>KE057    3</t>
  </si>
  <si>
    <t>KE072    1</t>
  </si>
  <si>
    <t>KE083    1</t>
  </si>
  <si>
    <t>KE083    4</t>
  </si>
  <si>
    <t>KE084    2</t>
  </si>
  <si>
    <t>KE084    1</t>
  </si>
  <si>
    <t>KE085    3</t>
  </si>
  <si>
    <t>KE085    2</t>
  </si>
  <si>
    <t>KE099    2</t>
  </si>
  <si>
    <t>KE099    1</t>
  </si>
  <si>
    <t>KE104    1</t>
  </si>
  <si>
    <t>KE108    2</t>
  </si>
  <si>
    <t>KE108    1</t>
  </si>
  <si>
    <t>KE108    3</t>
  </si>
  <si>
    <t>KE108    3+4</t>
  </si>
  <si>
    <t>KE116    6</t>
  </si>
  <si>
    <t>KE116    4</t>
  </si>
  <si>
    <t>KE131    1</t>
  </si>
  <si>
    <t>KE134    4</t>
  </si>
  <si>
    <t>KE150    2</t>
  </si>
  <si>
    <t>KE156    4</t>
  </si>
  <si>
    <t>KE156    1</t>
  </si>
  <si>
    <t>KE189    3</t>
  </si>
  <si>
    <t>KE189    2</t>
  </si>
  <si>
    <t>KE191    5</t>
  </si>
  <si>
    <t>Farm_Code +Field_ID</t>
  </si>
  <si>
    <t>2a</t>
  </si>
  <si>
    <t>KE003    1</t>
  </si>
  <si>
    <t>KE003    2a</t>
  </si>
  <si>
    <t>KE005    4</t>
  </si>
  <si>
    <t>KE024    1</t>
  </si>
  <si>
    <t>KE024    2</t>
  </si>
  <si>
    <t>KE047    1</t>
  </si>
  <si>
    <t>KE050    1</t>
  </si>
  <si>
    <t>KE066    1</t>
  </si>
  <si>
    <t>KE066    2</t>
  </si>
  <si>
    <t>KE066    5</t>
  </si>
  <si>
    <t>KE084    3</t>
  </si>
  <si>
    <t>KE106    1</t>
  </si>
  <si>
    <t>KE109    1</t>
  </si>
  <si>
    <t>KE134    1</t>
  </si>
  <si>
    <t>KE134    2</t>
  </si>
  <si>
    <t>KE134    3</t>
  </si>
  <si>
    <t>KE134    6</t>
  </si>
  <si>
    <t>KE151    1</t>
  </si>
  <si>
    <t>KE165    1</t>
  </si>
  <si>
    <t>KE165    2</t>
  </si>
  <si>
    <t>KE165    3</t>
  </si>
  <si>
    <t>KE165    4</t>
  </si>
  <si>
    <t>KE191    1</t>
  </si>
  <si>
    <t>KE195    1</t>
  </si>
  <si>
    <t>KE195    2</t>
  </si>
  <si>
    <t>KE195    4</t>
  </si>
  <si>
    <t>VIHIGA</t>
  </si>
  <si>
    <t>MIGORI</t>
  </si>
  <si>
    <t>KE177</t>
  </si>
  <si>
    <t>kg</t>
  </si>
  <si>
    <t>2b</t>
  </si>
  <si>
    <t>5a</t>
  </si>
  <si>
    <t>5b</t>
  </si>
  <si>
    <t>1c</t>
  </si>
  <si>
    <t>1b</t>
  </si>
  <si>
    <t>1a</t>
  </si>
  <si>
    <t>Farm_Code    Field_ID</t>
  </si>
  <si>
    <t>KE003    2b</t>
  </si>
  <si>
    <t>KE003    3</t>
  </si>
  <si>
    <t>KE003    4</t>
  </si>
  <si>
    <t>KE003    5a</t>
  </si>
  <si>
    <t>KE003    5b</t>
  </si>
  <si>
    <t>KE003    6</t>
  </si>
  <si>
    <t>KE003    7</t>
  </si>
  <si>
    <t>KE005    3</t>
  </si>
  <si>
    <t>KE005    5</t>
  </si>
  <si>
    <t>KE005    6</t>
  </si>
  <si>
    <t>KE039    3</t>
  </si>
  <si>
    <t>KE050    3</t>
  </si>
  <si>
    <t>KE057    4</t>
  </si>
  <si>
    <t>KE066    4</t>
  </si>
  <si>
    <t>KE066    3</t>
  </si>
  <si>
    <t>KE072    3</t>
  </si>
  <si>
    <t>KE072    2</t>
  </si>
  <si>
    <t>KE083    3</t>
  </si>
  <si>
    <t>KE084    5</t>
  </si>
  <si>
    <t>KE084    0</t>
  </si>
  <si>
    <t>KE084    4</t>
  </si>
  <si>
    <t>KE099    3</t>
  </si>
  <si>
    <t>KE104    4</t>
  </si>
  <si>
    <t>KE104    2</t>
  </si>
  <si>
    <t>KE104    5</t>
  </si>
  <si>
    <t>KE108    4</t>
  </si>
  <si>
    <t>KE108    5</t>
  </si>
  <si>
    <t>KE109    3</t>
  </si>
  <si>
    <t>KE116    8</t>
  </si>
  <si>
    <t>KE116    1</t>
  </si>
  <si>
    <t>KE116    2</t>
  </si>
  <si>
    <t>KE116    3</t>
  </si>
  <si>
    <t>KE116    7</t>
  </si>
  <si>
    <t>KE131    2</t>
  </si>
  <si>
    <t>KE156    2</t>
  </si>
  <si>
    <t>KE156    3</t>
  </si>
  <si>
    <t>KE165    6</t>
  </si>
  <si>
    <t>KE165    7</t>
  </si>
  <si>
    <t>KE165    5</t>
  </si>
  <si>
    <t>KE177    2</t>
  </si>
  <si>
    <t>KE177    1</t>
  </si>
  <si>
    <t>KE189    1c</t>
  </si>
  <si>
    <t>KE189    1b</t>
  </si>
  <si>
    <t>KE189    1a</t>
  </si>
  <si>
    <t>KE191    3</t>
  </si>
  <si>
    <t>KE191    2</t>
  </si>
  <si>
    <t>KE195    3</t>
  </si>
  <si>
    <t>KE195    5</t>
  </si>
  <si>
    <t>Crop_Area_ha</t>
  </si>
  <si>
    <t>area (Ha)</t>
  </si>
  <si>
    <t>N (kg)</t>
  </si>
  <si>
    <t>P (kg)</t>
  </si>
  <si>
    <t>P</t>
  </si>
  <si>
    <t>PO4</t>
  </si>
  <si>
    <t>Ca</t>
  </si>
  <si>
    <t>CaO</t>
  </si>
  <si>
    <t>&gt; *0,44</t>
  </si>
  <si>
    <t>K</t>
  </si>
  <si>
    <t>K2O</t>
  </si>
  <si>
    <t>&gt;*0,83</t>
  </si>
  <si>
    <t>K (kg)</t>
  </si>
  <si>
    <t>Ca (kg)</t>
  </si>
  <si>
    <t>Mg (kg)</t>
  </si>
  <si>
    <t>Mg</t>
  </si>
  <si>
    <t>MgO</t>
  </si>
  <si>
    <t>P2O5</t>
  </si>
  <si>
    <t>area (ha)</t>
  </si>
  <si>
    <t>N</t>
  </si>
  <si>
    <t>NH4</t>
  </si>
  <si>
    <t>NO3</t>
  </si>
  <si>
    <t>in CAN</t>
  </si>
  <si>
    <t>in urea</t>
  </si>
  <si>
    <t xml:space="preserve">Nitrogen </t>
  </si>
  <si>
    <t>Phosphorus</t>
  </si>
  <si>
    <t>Potassium</t>
  </si>
  <si>
    <t>Calcium oxide</t>
  </si>
  <si>
    <t>Magnesium oxide</t>
  </si>
  <si>
    <t>Nitrogen</t>
  </si>
  <si>
    <t>Dap</t>
  </si>
  <si>
    <t>urea</t>
  </si>
  <si>
    <t>Calcium Ammonium Nitrate (CAN)-Percentage</t>
  </si>
  <si>
    <t>Calcium Oxide</t>
  </si>
  <si>
    <t>ELEMENTS!</t>
  </si>
  <si>
    <t xml:space="preserve">N </t>
  </si>
  <si>
    <t xml:space="preserve">P </t>
  </si>
  <si>
    <t xml:space="preserve">K </t>
  </si>
  <si>
    <t>in DAP?</t>
  </si>
  <si>
    <t>N (kg/ha)</t>
  </si>
  <si>
    <t>P (kg/ha)</t>
  </si>
  <si>
    <t>K (kg/ha)</t>
  </si>
  <si>
    <t>Ca (kg/ha)</t>
  </si>
  <si>
    <t>Mg (kg/ha)</t>
  </si>
  <si>
    <t>compost</t>
  </si>
  <si>
    <t>cattle kraal manure</t>
  </si>
  <si>
    <t>County</t>
  </si>
  <si>
    <t>mineral fertiliser</t>
  </si>
  <si>
    <t>mineral fertliser</t>
  </si>
  <si>
    <t>maize+beans</t>
  </si>
  <si>
    <t>Row Labels</t>
  </si>
  <si>
    <t>(blank)</t>
  </si>
  <si>
    <t>Grand Total</t>
  </si>
  <si>
    <t>Sum of N (kg/ha)</t>
  </si>
  <si>
    <t>Sum of P (kg/ha)</t>
  </si>
  <si>
    <t>Sum of K (kg/ha)</t>
  </si>
  <si>
    <t>Sum of Ca (kg/ha)</t>
  </si>
  <si>
    <t>Sum of Mg (kg/ha)</t>
  </si>
  <si>
    <t>farm code+field code</t>
  </si>
  <si>
    <t>farm code</t>
  </si>
  <si>
    <t>crop type</t>
  </si>
  <si>
    <t>FYM</t>
  </si>
  <si>
    <t>therefore I take the average of compost and animal manure</t>
  </si>
  <si>
    <t>maize+bean</t>
  </si>
  <si>
    <t>Sum of N (kg)</t>
  </si>
  <si>
    <t>Sum of P (kg)</t>
  </si>
  <si>
    <t>Sum of K (kg)</t>
  </si>
  <si>
    <t>Sum of Ca (kg)</t>
  </si>
  <si>
    <t>Sum of Mg (kg)</t>
  </si>
  <si>
    <t>region</t>
  </si>
  <si>
    <t>ha</t>
  </si>
  <si>
    <t>cassava/sweet potatoe</t>
  </si>
  <si>
    <t>cereals</t>
  </si>
  <si>
    <t>cereals+other</t>
  </si>
  <si>
    <t>fallow/woodlot</t>
  </si>
  <si>
    <t>grain legumes</t>
  </si>
  <si>
    <t>maize+grain legume</t>
  </si>
  <si>
    <t>napier/desmodium</t>
  </si>
  <si>
    <t>other</t>
  </si>
  <si>
    <t>crop category</t>
  </si>
  <si>
    <t>farm    code    crop    category</t>
  </si>
  <si>
    <t>KE005    cereals</t>
  </si>
  <si>
    <t>KE024    maize+grain    legume</t>
  </si>
  <si>
    <t>KE031    other</t>
  </si>
  <si>
    <t>KE031    cereals</t>
  </si>
  <si>
    <t>KE031    napier/desmodium</t>
  </si>
  <si>
    <t>KE039    cereals</t>
  </si>
  <si>
    <t>KE043    cereals</t>
  </si>
  <si>
    <t>KE047    cereals</t>
  </si>
  <si>
    <t>KE050    cereals</t>
  </si>
  <si>
    <t>KE057    cereals</t>
  </si>
  <si>
    <t>KE057    grain    legumes</t>
  </si>
  <si>
    <t>KE072    maize+grain    legume</t>
  </si>
  <si>
    <t>KE083    cereals</t>
  </si>
  <si>
    <t>KE084    cereals</t>
  </si>
  <si>
    <t>KE084    other</t>
  </si>
  <si>
    <t>KE085    cereals</t>
  </si>
  <si>
    <t>KE099    cereals</t>
  </si>
  <si>
    <t>KE104    cereals</t>
  </si>
  <si>
    <t>KE104    sugarcane</t>
  </si>
  <si>
    <t>KE108    maize+grain    legume</t>
  </si>
  <si>
    <t>KE108    cereals</t>
  </si>
  <si>
    <t>KE109    cereals</t>
  </si>
  <si>
    <t>KE116    cereals</t>
  </si>
  <si>
    <t>KE116    maize+grain    legume</t>
  </si>
  <si>
    <t>KE116    sugarcane</t>
  </si>
  <si>
    <t>KE131    cereals</t>
  </si>
  <si>
    <t>KE131    grain    legumes</t>
  </si>
  <si>
    <t>KE134    sugarcane</t>
  </si>
  <si>
    <t>KE150    sugarcane</t>
  </si>
  <si>
    <t>KE156    other</t>
  </si>
  <si>
    <t>KE156    cereals</t>
  </si>
  <si>
    <t>KE189    cereals</t>
  </si>
  <si>
    <t>KE189    grain    legumes</t>
  </si>
  <si>
    <t>KE191    grain    legumes</t>
  </si>
  <si>
    <t>KE191    sugarcane</t>
  </si>
  <si>
    <t xml:space="preserve">    </t>
  </si>
  <si>
    <t>KE005    maize+grain legume</t>
  </si>
  <si>
    <t>KE024    maize+grain legume</t>
  </si>
  <si>
    <t>KE039    maize+grain legume</t>
  </si>
  <si>
    <t>KE047    maize+grain legume</t>
  </si>
  <si>
    <t>KE057    grain legumes</t>
  </si>
  <si>
    <t>KE057    maize+grain legume</t>
  </si>
  <si>
    <t>KE072    maize+grain legume</t>
  </si>
  <si>
    <t>KE084    maize+grain legume</t>
  </si>
  <si>
    <t>KE085    maize+grain legume</t>
  </si>
  <si>
    <t>KE099    maize+grain legume</t>
  </si>
  <si>
    <t>KE104    maize+grain legume</t>
  </si>
  <si>
    <t>KE108    maize+grain legume</t>
  </si>
  <si>
    <t>KE116    maize+grain legume</t>
  </si>
  <si>
    <t>KE131    grain legumes</t>
  </si>
  <si>
    <t>KE131    maize+grain legume</t>
  </si>
  <si>
    <t>KE156    maize+grain legume</t>
  </si>
  <si>
    <t>KE189    grain legumes</t>
  </si>
  <si>
    <t>KE191    grain legumes</t>
  </si>
  <si>
    <t>maize, maize +beans</t>
  </si>
  <si>
    <t>N (kh/ha(</t>
  </si>
  <si>
    <t>maize+other</t>
  </si>
  <si>
    <t>farm code    crop category</t>
  </si>
  <si>
    <t>KE156    maize+other</t>
  </si>
  <si>
    <t>combine</t>
  </si>
  <si>
    <t>soybean only</t>
  </si>
  <si>
    <t>tea only</t>
  </si>
  <si>
    <t>combined</t>
  </si>
  <si>
    <t>maize/maize+grain legume</t>
  </si>
  <si>
    <t>Average of N (kh/ha(</t>
  </si>
  <si>
    <t>Average of P (kg/ha)</t>
  </si>
  <si>
    <t>Average of K (kg/ha)</t>
  </si>
  <si>
    <t>Average of Ca (kg/ha)</t>
  </si>
  <si>
    <t>Average of Mg (kg/ha)</t>
  </si>
  <si>
    <t>with revised farm type order</t>
  </si>
  <si>
    <t>N (kh/ha)</t>
  </si>
  <si>
    <t>Sum of Sum of N (kg)</t>
  </si>
  <si>
    <t>Sum of Sum of K (kg)</t>
  </si>
  <si>
    <t>Sum of Sum of Ca (kg)</t>
  </si>
  <si>
    <t>Sum of Sum of P (kg)</t>
  </si>
  <si>
    <t>Sum of Sum of Mg (kg)</t>
  </si>
  <si>
    <t>summed crop area</t>
  </si>
  <si>
    <t>vihiga</t>
  </si>
  <si>
    <t>migori</t>
  </si>
  <si>
    <t>inorganic</t>
  </si>
  <si>
    <t>organic</t>
  </si>
  <si>
    <t xml:space="preserve"> N (kg)</t>
  </si>
  <si>
    <t xml:space="preserve"> Ca (kg)</t>
  </si>
  <si>
    <t xml:space="preserve"> P (kg)</t>
  </si>
  <si>
    <t xml:space="preserve"> Mg (kg)</t>
  </si>
  <si>
    <t>combined kg/ha total farmland</t>
  </si>
  <si>
    <t>Average of N (kg/ha)</t>
  </si>
  <si>
    <t>StdDev of N (kg/ha)</t>
  </si>
  <si>
    <t>StdDev of P (kg/ha)</t>
  </si>
  <si>
    <t>StdDev of K (kg/ha)</t>
  </si>
  <si>
    <t>Count of N (kg/ha)</t>
  </si>
  <si>
    <t>Count of P (kg/ha)</t>
  </si>
  <si>
    <t>Count of K (kg/ha)</t>
  </si>
  <si>
    <t>sem</t>
  </si>
  <si>
    <t>N as NO3</t>
  </si>
  <si>
    <t>P as P2O5</t>
  </si>
  <si>
    <t>K as K2O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</si>
</sst>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rgb="FF002060"/>
      <name val="Calibri"/>
      <family val="2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45">
    <xf numFmtId="0" fontId="0" fillId="0" borderId="0" xfId="0"/>
    <xf numFmtId="0" fontId="1" fillId="0" borderId="0" xfId="0" applyFont="1"/>
    <xf numFmtId="0" fontId="2" fillId="2" borderId="1" xfId="1" applyNumberFormat="1" applyFont="1" applyFill="1" applyBorder="1" applyAlignment="1">
      <alignment horizontal="center"/>
    </xf>
    <xf numFmtId="0" fontId="2" fillId="0" borderId="2" xfId="1" applyNumberFormat="1" applyFont="1" applyFill="1" applyBorder="1" applyAlignment="1"/>
    <xf numFmtId="0" fontId="2" fillId="0" borderId="2" xfId="1" applyNumberFormat="1" applyFont="1" applyFill="1" applyBorder="1" applyAlignment="1">
      <alignment horizontal="right"/>
    </xf>
    <xf numFmtId="0" fontId="0" fillId="0" borderId="0" xfId="0" applyNumberFormat="1"/>
    <xf numFmtId="0" fontId="2" fillId="2" borderId="1" xfId="2" applyFont="1" applyFill="1" applyBorder="1" applyAlignment="1">
      <alignment horizontal="center"/>
    </xf>
    <xf numFmtId="0" fontId="2" fillId="0" borderId="2" xfId="2" applyFont="1" applyFill="1" applyBorder="1" applyAlignment="1"/>
    <xf numFmtId="0" fontId="2" fillId="0" borderId="2" xfId="2" applyNumberFormat="1" applyFont="1" applyFill="1" applyBorder="1" applyAlignment="1"/>
    <xf numFmtId="4" fontId="2" fillId="0" borderId="2" xfId="2" applyNumberFormat="1" applyFont="1" applyFill="1" applyBorder="1" applyAlignment="1">
      <alignment horizontal="right"/>
    </xf>
    <xf numFmtId="4" fontId="0" fillId="0" borderId="0" xfId="0" applyNumberFormat="1"/>
    <xf numFmtId="0" fontId="2" fillId="2" borderId="2" xfId="1" applyNumberFormat="1" applyFont="1" applyFill="1" applyBorder="1" applyAlignment="1">
      <alignment horizontal="center"/>
    </xf>
    <xf numFmtId="3" fontId="0" fillId="0" borderId="0" xfId="0" applyNumberFormat="1"/>
    <xf numFmtId="0" fontId="4" fillId="0" borderId="3" xfId="0" applyFont="1" applyBorder="1" applyAlignment="1">
      <alignment horizontal="left" vertical="center" wrapText="1" indent="5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 indent="5"/>
    </xf>
    <xf numFmtId="0" fontId="4" fillId="0" borderId="5" xfId="0" applyFont="1" applyBorder="1" applyAlignment="1">
      <alignment horizontal="left" vertical="center" wrapText="1" indent="5"/>
    </xf>
    <xf numFmtId="0" fontId="4" fillId="0" borderId="3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0" fillId="3" borderId="0" xfId="0" applyFill="1"/>
    <xf numFmtId="0" fontId="5" fillId="2" borderId="2" xfId="1" applyNumberFormat="1" applyFont="1" applyFill="1" applyBorder="1" applyAlignment="1">
      <alignment horizontal="center"/>
    </xf>
    <xf numFmtId="164" fontId="0" fillId="0" borderId="0" xfId="0" applyNumberFormat="1"/>
    <xf numFmtId="0" fontId="3" fillId="0" borderId="0" xfId="2"/>
    <xf numFmtId="0" fontId="2" fillId="0" borderId="0" xfId="1" applyNumberFormat="1" applyFont="1" applyFill="1" applyBorder="1" applyAlignment="1"/>
    <xf numFmtId="0" fontId="0" fillId="0" borderId="2" xfId="0" applyBorder="1"/>
    <xf numFmtId="0" fontId="2" fillId="0" borderId="0" xfId="1" applyNumberFormat="1" applyFont="1" applyFill="1" applyBorder="1" applyAlignment="1">
      <alignment horizontal="right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5" fillId="0" borderId="2" xfId="2" applyFont="1" applyFill="1" applyBorder="1" applyAlignment="1"/>
    <xf numFmtId="0" fontId="0" fillId="0" borderId="0" xfId="0" applyFill="1"/>
    <xf numFmtId="0" fontId="2" fillId="3" borderId="2" xfId="2" applyFont="1" applyFill="1" applyBorder="1" applyAlignment="1"/>
    <xf numFmtId="4" fontId="2" fillId="3" borderId="2" xfId="2" applyNumberFormat="1" applyFont="1" applyFill="1" applyBorder="1" applyAlignment="1">
      <alignment horizontal="right"/>
    </xf>
    <xf numFmtId="165" fontId="0" fillId="0" borderId="0" xfId="0" applyNumberFormat="1"/>
    <xf numFmtId="165" fontId="0" fillId="0" borderId="0" xfId="0" applyNumberFormat="1" applyFill="1"/>
    <xf numFmtId="0" fontId="2" fillId="0" borderId="0" xfId="2" applyFont="1" applyFill="1" applyBorder="1" applyAlignment="1"/>
    <xf numFmtId="0" fontId="5" fillId="0" borderId="0" xfId="2" applyFont="1" applyFill="1" applyBorder="1" applyAlignment="1"/>
    <xf numFmtId="0" fontId="2" fillId="3" borderId="0" xfId="2" applyFont="1" applyFill="1" applyBorder="1" applyAlignment="1"/>
    <xf numFmtId="0" fontId="0" fillId="0" borderId="0" xfId="0" applyBorder="1"/>
    <xf numFmtId="0" fontId="0" fillId="0" borderId="0" xfId="0" applyAlignment="1">
      <alignment horizontal="left" indent="2"/>
    </xf>
    <xf numFmtId="0" fontId="0" fillId="4" borderId="0" xfId="0" applyFill="1"/>
    <xf numFmtId="164" fontId="0" fillId="0" borderId="0" xfId="0" applyNumberFormat="1" applyFill="1"/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</cellXfs>
  <cellStyles count="3">
    <cellStyle name="Normal" xfId="0" builtinId="0"/>
    <cellStyle name="Normal_mineral" xfId="1"/>
    <cellStyle name="Normal_Shee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reta" refreshedDate="41066.54810428241" createdVersion="4" refreshedVersion="4" minRefreshableVersion="3" recordCount="115">
  <cacheSource type="worksheet">
    <worksheetSource ref="A1:P1048576" sheet="kg per farmland"/>
  </cacheSource>
  <cacheFields count="16">
    <cacheField name="Farm_Code" numFmtId="0">
      <sharedItems containsBlank="1" count="24">
        <s v="KE005"/>
        <s v="KE024"/>
        <s v="KE031"/>
        <s v="KE039"/>
        <s v="KE043"/>
        <s v="KE047"/>
        <s v="KE050"/>
        <s v="KE057"/>
        <s v="KE072"/>
        <s v="KE083"/>
        <s v="KE084"/>
        <s v="KE085"/>
        <s v="KE099"/>
        <s v="KE104"/>
        <s v="KE108"/>
        <s v="KE109"/>
        <s v="KE116"/>
        <s v="KE131"/>
        <s v="KE134"/>
        <s v="KE150"/>
        <s v="KE156"/>
        <s v="KE189"/>
        <s v="KE191"/>
        <m/>
      </sharedItems>
    </cacheField>
    <cacheField name="farm type" numFmtId="0">
      <sharedItems containsString="0" containsBlank="1" containsNumber="1" containsInteger="1" minValue="1" maxValue="5"/>
    </cacheField>
    <cacheField name="Farm_Code +Field_ID" numFmtId="0">
      <sharedItems containsBlank="1" count="51">
        <s v="KE005    1"/>
        <s v="KE005    2"/>
        <s v="KE024    3"/>
        <s v="KE024    4"/>
        <s v="KE031    2"/>
        <s v="KE031    1"/>
        <s v="KE031    3"/>
        <s v="KE031    4"/>
        <s v="KE031    5"/>
        <s v="KE039    2"/>
        <s v="KE039    1"/>
        <s v="KE043    2"/>
        <s v="KE043    1"/>
        <s v="KE047    2"/>
        <s v="KE050    2"/>
        <s v="KE057    2"/>
        <s v="KE057    1"/>
        <s v="KE057    3"/>
        <s v="KE057    ST"/>
        <s v="KE072    1"/>
        <s v="KE083    1"/>
        <s v="KE083    2"/>
        <s v="KE083    4"/>
        <s v="KE084    2"/>
        <s v="KE084    1"/>
        <s v="KE085    3"/>
        <s v="KE085    1"/>
        <s v="KE085    2"/>
        <s v="KE099    2"/>
        <s v="KE099    1"/>
        <s v="KE104    1"/>
        <s v="KE104    3"/>
        <s v="KE108    2"/>
        <s v="KE108    1"/>
        <s v="KE108    3"/>
        <s v="KE108    3+4"/>
        <s v="KE109    2"/>
        <s v="KE116    6"/>
        <s v="KE116    4"/>
        <s v="KE116    5"/>
        <s v="KE131    1"/>
        <s v="KE131    3"/>
        <s v="KE134    4"/>
        <s v="KE150    2"/>
        <s v="KE156    4"/>
        <s v="KE156    1"/>
        <s v="KE189    3"/>
        <s v="KE189    2"/>
        <s v="KE191    4"/>
        <s v="KE191    5"/>
        <m/>
      </sharedItems>
    </cacheField>
    <cacheField name="county" numFmtId="0">
      <sharedItems containsBlank="1"/>
    </cacheField>
    <cacheField name="Field_ID" numFmtId="0">
      <sharedItems containsBlank="1" containsMixedTypes="1" containsNumber="1" containsInteger="1" minValue="1" maxValue="6"/>
    </cacheField>
    <cacheField name="Crop_Type" numFmtId="0">
      <sharedItems containsBlank="1" count="13">
        <s v="maize"/>
        <s v="maize+beans"/>
        <s v="banana"/>
        <s v="kales"/>
        <s v="napier"/>
        <s v="Soya beans"/>
        <s v="maize+bean"/>
        <s v="tea"/>
        <s v="beans"/>
        <s v="sugarcane"/>
        <s v="beans+maize"/>
        <s v="soybean"/>
        <m/>
      </sharedItems>
    </cacheField>
    <cacheField name="area (Ha)" numFmtId="0">
      <sharedItems containsBlank="1" containsMixedTypes="1" containsNumber="1" minValue="8.8874000000000002E-3" maxValue="1.1659999999999999"/>
    </cacheField>
    <cacheField name="Application" numFmtId="0">
      <sharedItems containsBlank="1"/>
    </cacheField>
    <cacheField name="Amount" numFmtId="0">
      <sharedItems containsString="0" containsBlank="1" containsNumber="1" minValue="1" maxValue="150"/>
    </cacheField>
    <cacheField name="Unit" numFmtId="0">
      <sharedItems containsBlank="1"/>
    </cacheField>
    <cacheField name="kg" numFmtId="0">
      <sharedItems containsString="0" containsBlank="1" containsNumber="1" minValue="1" maxValue="150"/>
    </cacheField>
    <cacheField name="N (kg)" numFmtId="0">
      <sharedItems containsString="0" containsBlank="1" containsNumber="1" minValue="0" maxValue="48.300000000000004" count="37">
        <n v="1.8900000000000001"/>
        <n v="2.6459999999999999"/>
        <n v="0.504"/>
        <n v="7.4749999999999996"/>
        <n v="5.9799999999999995"/>
        <n v="0.126"/>
        <n v="18.899999999999999"/>
        <n v="9.8000000000000004E-2"/>
        <n v="0.64400000000000002"/>
        <n v="40.25"/>
        <n v="32.200000000000003"/>
        <n v="3.15"/>
        <n v="3.9060000000000001"/>
        <n v="4.83"/>
        <n v="9.66"/>
        <n v="0.59799999999999998"/>
        <n v="1.26"/>
        <n v="0.29899999999999999"/>
        <n v="0.63"/>
        <n v="0.1794"/>
        <n v="0.252"/>
        <n v="0.378"/>
        <n v="0"/>
        <n v="8.9700000000000006"/>
        <n v="12.6"/>
        <n v="5.9799999999999999E-2"/>
        <n v="2.52"/>
        <n v="4.9000000000000004"/>
        <n v="0.315"/>
        <n v="0.95679999999999998"/>
        <n v="6.3"/>
        <n v="1.96"/>
        <n v="16.100000000000001"/>
        <n v="2.9899999999999998"/>
        <n v="48.300000000000004"/>
        <n v="1.512"/>
        <m/>
      </sharedItems>
    </cacheField>
    <cacheField name="P (kg)" numFmtId="0">
      <sharedItems containsString="0" containsBlank="1" containsNumber="1" minValue="0" maxValue="30.36" count="21">
        <n v="3.036"/>
        <n v="4.2504"/>
        <n v="0.80959999999999999"/>
        <n v="0"/>
        <n v="0.2024"/>
        <n v="30.36"/>
        <n v="6.1600000000000002E-2"/>
        <n v="5.0599999999999996"/>
        <n v="6.2744"/>
        <n v="2.024"/>
        <n v="1.012"/>
        <n v="0.40479999999999999"/>
        <n v="0.60719999999999996"/>
        <n v="20.239999999999998"/>
        <n v="4.048"/>
        <n v="3.08"/>
        <n v="0.50600000000000001"/>
        <n v="10.119999999999999"/>
        <n v="1.232"/>
        <n v="2.4287999999999998"/>
        <m/>
      </sharedItems>
    </cacheField>
    <cacheField name="K (kg)" numFmtId="0">
      <sharedItems containsString="0" containsBlank="1" containsNumber="1" minValue="0" maxValue="5.81" count="7">
        <n v="0"/>
        <n v="0.1162"/>
        <n v="0.249"/>
        <n v="5.81"/>
        <n v="2.3239999999999998"/>
        <n v="0.996"/>
        <m/>
      </sharedItems>
    </cacheField>
    <cacheField name="Ca (kg)" numFmtId="0">
      <sharedItems containsString="0" containsBlank="1" containsNumber="1" minValue="0" maxValue="36.21" count="13">
        <n v="0"/>
        <n v="30.175000000000001"/>
        <n v="24.14"/>
        <n v="2.4140000000000001"/>
        <n v="1.2070000000000001"/>
        <n v="0.72419999999999995"/>
        <n v="0.14199999999999999"/>
        <n v="36.21"/>
        <n v="0.2414"/>
        <n v="3.8624000000000001"/>
        <n v="12.07"/>
        <n v="0.56799999999999995"/>
        <m/>
      </sharedItems>
    </cacheField>
    <cacheField name="Mg (kg)" numFmtId="0">
      <sharedItems containsString="0" containsBlank="1" containsNumber="1" minValue="0" maxValue="0.192" count="7">
        <n v="0"/>
        <n v="5.9999999999999995E-4"/>
        <n v="4.8000000000000001E-2"/>
        <n v="0.03"/>
        <n v="1.1999999999999999E-2"/>
        <n v="0.192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Greta" refreshedDate="41075.406257986113" createdVersion="4" refreshedVersion="4" minRefreshableVersion="3" recordCount="280">
  <cacheSource type="worksheet">
    <worksheetSource ref="Y1:AI1048576" sheet="kg per farmland"/>
  </cacheSource>
  <cacheFields count="11">
    <cacheField name="farm code" numFmtId="0">
      <sharedItems containsBlank="1" count="24">
        <s v="KE005"/>
        <s v="KE024"/>
        <s v="KE031"/>
        <s v="KE039"/>
        <s v="KE043"/>
        <s v="KE047"/>
        <s v="KE050"/>
        <s v="KE057"/>
        <s v="KE072"/>
        <s v="KE083"/>
        <s v="KE084"/>
        <s v="KE085"/>
        <s v="KE099"/>
        <s v="KE104"/>
        <s v="KE108"/>
        <s v="KE109"/>
        <s v="KE116"/>
        <s v="KE131"/>
        <s v="KE134"/>
        <s v="KE150"/>
        <s v="KE156"/>
        <s v="KE189"/>
        <s v="KE191"/>
        <m/>
      </sharedItems>
    </cacheField>
    <cacheField name="farm type" numFmtId="0">
      <sharedItems containsString="0" containsBlank="1" containsNumber="1" containsInteger="1" minValue="1" maxValue="5"/>
    </cacheField>
    <cacheField name="crop type" numFmtId="0">
      <sharedItems containsBlank="1"/>
    </cacheField>
    <cacheField name="crop category" numFmtId="0">
      <sharedItems containsBlank="1"/>
    </cacheField>
    <cacheField name="farm    code    crop    category" numFmtId="0">
      <sharedItems containsBlank="1"/>
    </cacheField>
    <cacheField name="area (ha)" numFmtId="0">
      <sharedItems containsString="0" containsBlank="1" containsNumber="1" minValue="0.01" maxValue="1.1659999999999999"/>
    </cacheField>
    <cacheField name="Sum of N (kg)" numFmtId="0">
      <sharedItems containsString="0" containsBlank="1" containsNumber="1" minValue="0" maxValue="67.2" count="31">
        <n v="4.5359999999999996"/>
        <n v="1.008"/>
        <n v="66.625"/>
        <n v="0.77"/>
        <n v="57.08"/>
        <n v="0.39200000000000002"/>
        <n v="21.545999999999999"/>
        <n v="3.7160000000000002"/>
        <n v="0.504"/>
        <n v="0.92900000000000005"/>
        <n v="1.5462000000000002"/>
        <n v="0"/>
        <n v="21.57"/>
        <n v="4.2712000000000003"/>
        <n v="5.9799999999999995"/>
        <n v="9.8000000000000007"/>
        <n v="1.9319999999999999"/>
        <n v="0.94500000000000006"/>
        <n v="2.2168000000000001"/>
        <n v="38.5"/>
        <n v="1.96"/>
        <n v="19.880000000000003"/>
        <n v="6.2319999999999993"/>
        <n v="17.360000000000003"/>
        <n v="0.89600000000000002"/>
        <n v="22.400000000000002"/>
        <n v="9.2899999999999991"/>
        <n v="67.2"/>
        <n v="6.3"/>
        <n v="1.512"/>
        <m/>
      </sharedItems>
    </cacheField>
    <cacheField name="Sum of P (kg)" numFmtId="0">
      <sharedItems containsString="0" containsBlank="1" containsNumber="1" minValue="0" maxValue="30.36" count="21">
        <n v="7.2864000000000004"/>
        <n v="1.6192"/>
        <n v="30.36"/>
        <n v="0.2024"/>
        <n v="0.24640000000000001"/>
        <n v="11.334399999999999"/>
        <n v="4.048"/>
        <n v="0.80959999999999999"/>
        <n v="1.012"/>
        <n v="20.239999999999998"/>
        <n v="6.4767999999999999"/>
        <n v="0"/>
        <n v="6.16"/>
        <n v="1.518"/>
        <n v="2.024"/>
        <n v="10.119999999999999"/>
        <n v="1.232"/>
        <n v="6.0720000000000001"/>
        <n v="0.40479999999999999"/>
        <n v="2.4287999999999998"/>
        <m/>
      </sharedItems>
    </cacheField>
    <cacheField name="Sum of K (kg)" numFmtId="0">
      <sharedItems containsString="0" containsBlank="1" containsNumber="1" minValue="0" maxValue="11.62" count="7">
        <n v="0"/>
        <n v="0.46479999999999999"/>
        <n v="0.249"/>
        <n v="11.62"/>
        <n v="2.3239999999999998"/>
        <n v="0.996"/>
        <m/>
      </sharedItems>
    </cacheField>
    <cacheField name="Sum of Ca (kg)" numFmtId="0">
      <sharedItems containsString="0" containsBlank="1" containsNumber="1" minValue="0" maxValue="36.21" count="13">
        <n v="0"/>
        <n v="30.175000000000001"/>
        <n v="24.14"/>
        <n v="4.8280000000000003"/>
        <n v="1.2070000000000001"/>
        <n v="2.1726000000000001"/>
        <n v="0.14199999999999999"/>
        <n v="36.21"/>
        <n v="0.96560000000000001"/>
        <n v="3.8624000000000001"/>
        <n v="12.07"/>
        <n v="0.56799999999999995"/>
        <m/>
      </sharedItems>
    </cacheField>
    <cacheField name="Sum of Mg (kg)" numFmtId="0">
      <sharedItems containsString="0" containsBlank="1" containsNumber="1" minValue="0" maxValue="0.192" count="7">
        <n v="0"/>
        <n v="2.3999999999999998E-3"/>
        <n v="4.8000000000000001E-2"/>
        <n v="0.06"/>
        <n v="1.1999999999999999E-2"/>
        <n v="0.192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Greta" refreshedDate="41075.415921064814" createdVersion="4" refreshedVersion="4" minRefreshableVersion="3" recordCount="30">
  <cacheSource type="worksheet">
    <worksheetSource ref="AT2:BJ32" sheet="kg per farmland"/>
  </cacheSource>
  <cacheFields count="17">
    <cacheField name="farm code" numFmtId="0">
      <sharedItems/>
    </cacheField>
    <cacheField name="farm type" numFmtId="0">
      <sharedItems containsSemiMixedTypes="0" containsString="0" containsNumber="1" containsInteger="1" minValue="1" maxValue="5" count="5">
        <n v="2"/>
        <n v="1"/>
        <n v="4"/>
        <n v="5"/>
        <n v="3"/>
      </sharedItems>
    </cacheField>
    <cacheField name="region" numFmtId="0">
      <sharedItems count="2">
        <s v="vihiga"/>
        <s v="migori"/>
      </sharedItems>
    </cacheField>
    <cacheField name="summed crop area" numFmtId="0">
      <sharedItems containsSemiMixedTypes="0" containsString="0" containsNumber="1" minValue="4.8000000000000001E-2" maxValue="1.5940599999999998"/>
    </cacheField>
    <cacheField name=" N (kg)" numFmtId="0">
      <sharedItems containsSemiMixedTypes="0" containsString="0" containsNumber="1" minValue="0" maxValue="124.86699999999999"/>
    </cacheField>
    <cacheField name="K (kg)" numFmtId="0">
      <sharedItems containsSemiMixedTypes="0" containsString="0" containsNumber="1" minValue="0" maxValue="11.62"/>
    </cacheField>
    <cacheField name=" Ca (kg)" numFmtId="0">
      <sharedItems containsSemiMixedTypes="0" containsString="0" containsNumber="1" minValue="0" maxValue="54.314999999999998"/>
    </cacheField>
    <cacheField name=" P (kg)" numFmtId="0">
      <sharedItems containsSemiMixedTypes="0" containsString="0" containsNumber="1" minValue="0" maxValue="61.168799999999997"/>
    </cacheField>
    <cacheField name=" Mg (kg)" numFmtId="0">
      <sharedItems containsSemiMixedTypes="0" containsString="0" containsNumber="1" minValue="0" maxValue="0.192"/>
    </cacheField>
    <cacheField name="N (kg)" numFmtId="0">
      <sharedItems containsSemiMixedTypes="0" containsString="0" containsNumber="1" minValue="0" maxValue="159.35999999999999"/>
    </cacheField>
    <cacheField name="P (kg)" numFmtId="0">
      <sharedItems containsSemiMixedTypes="0" containsString="0" containsNumber="1" minValue="0" maxValue="61.752000000000002"/>
    </cacheField>
    <cacheField name="K (kg)2" numFmtId="0">
      <sharedItems containsSemiMixedTypes="0" containsString="0" containsNumber="1" minValue="0" maxValue="266.92800000000005"/>
    </cacheField>
    <cacheField name="N (kg/ha)" numFmtId="164">
      <sharedItems containsSemiMixedTypes="0" containsString="0" containsNumber="1" minValue="0" maxValue="1276.8508535489666"/>
    </cacheField>
    <cacheField name="P (kg/ha)" numFmtId="164">
      <sharedItems containsSemiMixedTypes="0" containsString="0" containsNumber="1" minValue="0" maxValue="552.20485175202157"/>
    </cacheField>
    <cacheField name="K (kg/ha)" numFmtId="164">
      <sharedItems containsSemiMixedTypes="0" containsString="0" containsNumber="1" minValue="0" maxValue="1201.2255166217435"/>
    </cacheField>
    <cacheField name="Ca (kg/ha)" numFmtId="164">
      <sharedItems containsSemiMixedTypes="0" containsString="0" containsNumber="1" minValue="0" maxValue="244.00269541778977"/>
    </cacheField>
    <cacheField name="Mg (kg/ha)" numFmtId="164">
      <sharedItems containsSemiMixedTypes="0" containsString="0" containsNumber="1" minValue="0" maxValue="0.2680067001675041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Greta" refreshedDate="41127.727083333331" createdVersion="4" refreshedVersion="4" minRefreshableVersion="3" recordCount="90">
  <cacheSource type="worksheet">
    <worksheetSource ref="A1:I91" sheet="maize leg and sugarcane fert"/>
  </cacheSource>
  <cacheFields count="9">
    <cacheField name="farm code" numFmtId="0">
      <sharedItems/>
    </cacheField>
    <cacheField name="farm type" numFmtId="0">
      <sharedItems containsSemiMixedTypes="0" containsString="0" containsNumber="1" containsInteger="1" minValue="1" maxValue="5" count="5">
        <n v="2"/>
        <n v="1"/>
        <n v="4"/>
        <n v="5"/>
        <n v="3"/>
      </sharedItems>
    </cacheField>
    <cacheField name="region" numFmtId="0">
      <sharedItems count="2">
        <s v="Vihiga"/>
        <s v="Migori"/>
      </sharedItems>
    </cacheField>
    <cacheField name="crop type" numFmtId="0">
      <sharedItems count="3">
        <s v="grain legumes"/>
        <s v="maize/maize+grain legume"/>
        <s v="sugarcane"/>
      </sharedItems>
    </cacheField>
    <cacheField name="N (kh/ha(" numFmtId="0">
      <sharedItems containsString="0" containsBlank="1" containsNumber="1" minValue="0" maxValue="567.63157894736844"/>
    </cacheField>
    <cacheField name="P (kg/ha)" numFmtId="0">
      <sharedItems containsString="0" containsBlank="1" containsNumber="1" minValue="0" maxValue="532.63157894736844"/>
    </cacheField>
    <cacheField name="K (kg/ha)" numFmtId="0">
      <sharedItems containsString="0" containsBlank="1" containsNumber="1" minValue="0" maxValue="6.2249999999999996"/>
    </cacheField>
    <cacheField name="Ca (kg/ha)" numFmtId="0">
      <sharedItems containsString="0" containsBlank="1" containsNumber="1" minValue="0" maxValue="952.89473684210532"/>
    </cacheField>
    <cacheField name="Mg (kg/ha)" numFmtId="0">
      <sharedItems containsString="0" containsBlank="1" containsNumber="1" minValue="0" maxValue="1.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5">
  <r>
    <x v="0"/>
    <n v="1"/>
    <x v="0"/>
    <s v="Vihiga"/>
    <n v="1"/>
    <x v="0"/>
    <n v="2.69E-2"/>
    <s v="planting"/>
    <n v="15"/>
    <s v="kilogram"/>
    <n v="15"/>
    <x v="0"/>
    <x v="0"/>
    <x v="0"/>
    <x v="0"/>
    <x v="0"/>
  </r>
  <r>
    <x v="0"/>
    <n v="1"/>
    <x v="1"/>
    <s v="Vihiga"/>
    <n v="2"/>
    <x v="0"/>
    <n v="2.9600000000000001E-2"/>
    <s v="planting"/>
    <n v="21"/>
    <s v="kilogram"/>
    <n v="21"/>
    <x v="1"/>
    <x v="1"/>
    <x v="0"/>
    <x v="0"/>
    <x v="0"/>
  </r>
  <r>
    <x v="1"/>
    <n v="4"/>
    <x v="2"/>
    <s v="Vihiga"/>
    <n v="3"/>
    <x v="1"/>
    <n v="2.4E-2"/>
    <s v="planting"/>
    <n v="4"/>
    <s v="kilogram"/>
    <n v="4"/>
    <x v="2"/>
    <x v="2"/>
    <x v="0"/>
    <x v="0"/>
    <x v="0"/>
  </r>
  <r>
    <x v="1"/>
    <n v="4"/>
    <x v="3"/>
    <s v="Vihiga"/>
    <n v="4"/>
    <x v="1"/>
    <n v="4.8000000000000001E-2"/>
    <s v="planting"/>
    <n v="4"/>
    <s v="kilogram"/>
    <n v="4"/>
    <x v="2"/>
    <x v="2"/>
    <x v="0"/>
    <x v="0"/>
    <x v="0"/>
  </r>
  <r>
    <x v="2"/>
    <n v="5"/>
    <x v="4"/>
    <s v="Vihiga"/>
    <n v="2"/>
    <x v="2"/>
    <n v="9.1800000000000007E-2"/>
    <s v="top-dressing"/>
    <n v="2.5"/>
    <s v="bag"/>
    <n v="125"/>
    <x v="3"/>
    <x v="3"/>
    <x v="0"/>
    <x v="1"/>
    <x v="0"/>
  </r>
  <r>
    <x v="2"/>
    <n v="5"/>
    <x v="5"/>
    <s v="Vihiga"/>
    <n v="1"/>
    <x v="0"/>
    <n v="6.6000000000000003E-2"/>
    <s v="top-dressing"/>
    <n v="100"/>
    <s v="kilogram"/>
    <n v="100"/>
    <x v="4"/>
    <x v="3"/>
    <x v="0"/>
    <x v="2"/>
    <x v="0"/>
  </r>
  <r>
    <x v="2"/>
    <n v="5"/>
    <x v="6"/>
    <s v="Vihiga"/>
    <n v="3"/>
    <x v="3"/>
    <n v="1.89E-2"/>
    <s v="planting"/>
    <n v="1"/>
    <s v="kilogram"/>
    <n v="1"/>
    <x v="5"/>
    <x v="4"/>
    <x v="0"/>
    <x v="0"/>
    <x v="0"/>
  </r>
  <r>
    <x v="2"/>
    <n v="5"/>
    <x v="4"/>
    <s v="Vihiga"/>
    <n v="2"/>
    <x v="2"/>
    <n v="9.1800000000000007E-2"/>
    <s v="planting"/>
    <n v="3"/>
    <s v="bag"/>
    <n v="150"/>
    <x v="6"/>
    <x v="5"/>
    <x v="0"/>
    <x v="0"/>
    <x v="0"/>
  </r>
  <r>
    <x v="2"/>
    <n v="5"/>
    <x v="5"/>
    <s v="Vihiga"/>
    <n v="1"/>
    <x v="0"/>
    <n v="6.6000000000000003E-2"/>
    <s v="planting"/>
    <n v="150"/>
    <s v="kilogram"/>
    <n v="150"/>
    <x v="6"/>
    <x v="5"/>
    <x v="0"/>
    <x v="0"/>
    <x v="0"/>
  </r>
  <r>
    <x v="2"/>
    <n v="5"/>
    <x v="7"/>
    <s v="Vihiga"/>
    <n v="4"/>
    <x v="4"/>
    <n v="2.7E-2"/>
    <s v="after harvest 1"/>
    <n v="1"/>
    <s v="kilogram"/>
    <n v="1"/>
    <x v="7"/>
    <x v="6"/>
    <x v="1"/>
    <x v="0"/>
    <x v="1"/>
  </r>
  <r>
    <x v="2"/>
    <n v="5"/>
    <x v="7"/>
    <s v="Vihiga"/>
    <n v="4"/>
    <x v="4"/>
    <n v="2.7E-2"/>
    <s v="planting"/>
    <n v="1"/>
    <s v="kilogram"/>
    <n v="1"/>
    <x v="7"/>
    <x v="6"/>
    <x v="1"/>
    <x v="0"/>
    <x v="1"/>
  </r>
  <r>
    <x v="2"/>
    <n v="5"/>
    <x v="8"/>
    <s v="Vihiga"/>
    <n v="5"/>
    <x v="4"/>
    <n v="1.89E-2"/>
    <s v="planting+at rejuvination"/>
    <n v="1"/>
    <s v="kilogram"/>
    <n v="1"/>
    <x v="7"/>
    <x v="6"/>
    <x v="1"/>
    <x v="0"/>
    <x v="1"/>
  </r>
  <r>
    <x v="2"/>
    <n v="5"/>
    <x v="7"/>
    <s v="Vihiga"/>
    <n v="4"/>
    <x v="4"/>
    <n v="2.7E-2"/>
    <s v="after harvest 2"/>
    <n v="1"/>
    <s v="kilogram"/>
    <n v="1"/>
    <x v="7"/>
    <x v="6"/>
    <x v="1"/>
    <x v="0"/>
    <x v="1"/>
  </r>
  <r>
    <x v="2"/>
    <n v="5"/>
    <x v="6"/>
    <s v="Vihiga"/>
    <n v="3"/>
    <x v="3"/>
    <n v="1.89E-2"/>
    <s v="top-dressing"/>
    <n v="2"/>
    <s v="kilogram"/>
    <n v="2"/>
    <x v="8"/>
    <x v="3"/>
    <x v="0"/>
    <x v="0"/>
    <x v="0"/>
  </r>
  <r>
    <x v="2"/>
    <n v="5"/>
    <x v="4"/>
    <s v="Vihiga"/>
    <n v="2"/>
    <x v="2"/>
    <n v="9.1800000000000007E-2"/>
    <s v="top-dressing"/>
    <n v="2.5"/>
    <s v="bag"/>
    <n v="125"/>
    <x v="9"/>
    <x v="3"/>
    <x v="0"/>
    <x v="0"/>
    <x v="0"/>
  </r>
  <r>
    <x v="2"/>
    <n v="5"/>
    <x v="5"/>
    <s v="Vihiga"/>
    <n v="1"/>
    <x v="0"/>
    <n v="6.6000000000000003E-2"/>
    <s v="top-dressing"/>
    <n v="100"/>
    <s v="kilogram"/>
    <n v="100"/>
    <x v="10"/>
    <x v="3"/>
    <x v="0"/>
    <x v="0"/>
    <x v="0"/>
  </r>
  <r>
    <x v="3"/>
    <n v="2"/>
    <x v="9"/>
    <s v="Vihiga"/>
    <n v="2"/>
    <x v="0"/>
    <n v="0.192"/>
    <s v="planting"/>
    <n v="25"/>
    <s v="kilogram"/>
    <n v="25"/>
    <x v="11"/>
    <x v="7"/>
    <x v="0"/>
    <x v="0"/>
    <x v="0"/>
  </r>
  <r>
    <x v="3"/>
    <n v="2"/>
    <x v="10"/>
    <s v="Vihiga"/>
    <n v="1"/>
    <x v="0"/>
    <n v="4.8000000000000001E-2"/>
    <s v="planting"/>
    <n v="31"/>
    <s v="kilogram"/>
    <n v="31"/>
    <x v="12"/>
    <x v="8"/>
    <x v="0"/>
    <x v="0"/>
    <x v="0"/>
  </r>
  <r>
    <x v="3"/>
    <n v="2"/>
    <x v="9"/>
    <s v="Vihiga"/>
    <n v="2"/>
    <x v="0"/>
    <n v="0.192"/>
    <s v="top-dressing"/>
    <n v="15"/>
    <s v="kilogram"/>
    <n v="15"/>
    <x v="13"/>
    <x v="3"/>
    <x v="0"/>
    <x v="0"/>
    <x v="0"/>
  </r>
  <r>
    <x v="3"/>
    <n v="2"/>
    <x v="10"/>
    <s v="Vihiga"/>
    <n v="1"/>
    <x v="0"/>
    <n v="4.8000000000000001E-2"/>
    <s v="top-dressing"/>
    <n v="30"/>
    <s v="kilogram"/>
    <n v="30"/>
    <x v="14"/>
    <x v="3"/>
    <x v="0"/>
    <x v="0"/>
    <x v="0"/>
  </r>
  <r>
    <x v="4"/>
    <n v="3"/>
    <x v="11"/>
    <s v="Vihiga"/>
    <n v="2"/>
    <x v="0"/>
    <n v="3.5000000000000003E-2"/>
    <s v="weeding"/>
    <n v="10"/>
    <s v="kilogram"/>
    <n v="10"/>
    <x v="15"/>
    <x v="3"/>
    <x v="0"/>
    <x v="3"/>
    <x v="0"/>
  </r>
  <r>
    <x v="4"/>
    <n v="3"/>
    <x v="12"/>
    <s v="Vihiga"/>
    <n v="1"/>
    <x v="0"/>
    <n v="4.2999999999999997E-2"/>
    <s v="top-dressing"/>
    <n v="10"/>
    <s v="kilogram"/>
    <n v="10"/>
    <x v="15"/>
    <x v="3"/>
    <x v="0"/>
    <x v="3"/>
    <x v="0"/>
  </r>
  <r>
    <x v="4"/>
    <n v="3"/>
    <x v="11"/>
    <s v="Vihiga"/>
    <n v="2"/>
    <x v="0"/>
    <n v="3.5000000000000003E-2"/>
    <s v="weeding"/>
    <n v="10"/>
    <s v="kilogram"/>
    <n v="10"/>
    <x v="16"/>
    <x v="9"/>
    <x v="0"/>
    <x v="0"/>
    <x v="0"/>
  </r>
  <r>
    <x v="4"/>
    <n v="3"/>
    <x v="12"/>
    <s v="Vihiga"/>
    <n v="1"/>
    <x v="0"/>
    <n v="4.2999999999999997E-2"/>
    <s v="weeding"/>
    <n v="10"/>
    <s v="kilogram"/>
    <n v="10"/>
    <x v="16"/>
    <x v="9"/>
    <x v="0"/>
    <x v="0"/>
    <x v="0"/>
  </r>
  <r>
    <x v="5"/>
    <n v="2"/>
    <x v="13"/>
    <s v="Vihiga"/>
    <n v="2"/>
    <x v="0"/>
    <n v="6.2E-2"/>
    <s v="planting"/>
    <n v="4"/>
    <s v="kilogram"/>
    <n v="4"/>
    <x v="2"/>
    <x v="2"/>
    <x v="0"/>
    <x v="0"/>
    <x v="0"/>
  </r>
  <r>
    <x v="6"/>
    <n v="4"/>
    <x v="14"/>
    <s v="Vihiga"/>
    <n v="2"/>
    <x v="0"/>
    <n v="8.8874000000000002E-3"/>
    <s v="top-dressing"/>
    <n v="5"/>
    <s v="kilogram"/>
    <n v="5"/>
    <x v="17"/>
    <x v="3"/>
    <x v="0"/>
    <x v="4"/>
    <x v="0"/>
  </r>
  <r>
    <x v="6"/>
    <n v="4"/>
    <x v="14"/>
    <s v="Vihiga"/>
    <n v="2"/>
    <x v="0"/>
    <n v="8.8874000000000002E-3"/>
    <s v="planting"/>
    <n v="5"/>
    <s v="kilogram"/>
    <n v="5"/>
    <x v="18"/>
    <x v="10"/>
    <x v="0"/>
    <x v="0"/>
    <x v="0"/>
  </r>
  <r>
    <x v="7"/>
    <n v="5"/>
    <x v="15"/>
    <s v="Vihiga"/>
    <n v="2"/>
    <x v="0"/>
    <n v="7.2999999999999995E-2"/>
    <s v="top-dressing"/>
    <n v="3"/>
    <s v="kilogram"/>
    <n v="3"/>
    <x v="19"/>
    <x v="3"/>
    <x v="0"/>
    <x v="5"/>
    <x v="0"/>
  </r>
  <r>
    <x v="7"/>
    <n v="5"/>
    <x v="16"/>
    <s v="Vihiga"/>
    <n v="1"/>
    <x v="0"/>
    <n v="9.7000000000000003E-2"/>
    <s v="top-dressing"/>
    <n v="3"/>
    <s v="kilogram"/>
    <n v="3"/>
    <x v="19"/>
    <x v="3"/>
    <x v="0"/>
    <x v="5"/>
    <x v="0"/>
  </r>
  <r>
    <x v="7"/>
    <n v="5"/>
    <x v="17"/>
    <s v="Vihiga"/>
    <n v="3"/>
    <x v="0"/>
    <n v="7.3999999999999996E-2"/>
    <s v="top-dressing"/>
    <n v="3"/>
    <s v="kilogram"/>
    <n v="3"/>
    <x v="19"/>
    <x v="3"/>
    <x v="0"/>
    <x v="5"/>
    <x v="0"/>
  </r>
  <r>
    <x v="7"/>
    <n v="5"/>
    <x v="16"/>
    <s v="Vihiga"/>
    <n v="1"/>
    <x v="0"/>
    <n v="9.7000000000000003E-2"/>
    <s v="planting"/>
    <n v="2"/>
    <s v="kilogram"/>
    <n v="2"/>
    <x v="20"/>
    <x v="11"/>
    <x v="0"/>
    <x v="0"/>
    <x v="0"/>
  </r>
  <r>
    <x v="7"/>
    <n v="5"/>
    <x v="17"/>
    <s v="Vihiga"/>
    <n v="3"/>
    <x v="0"/>
    <n v="7.3999999999999996E-2"/>
    <s v="planting"/>
    <n v="3"/>
    <s v="kilogram"/>
    <n v="3"/>
    <x v="21"/>
    <x v="12"/>
    <x v="0"/>
    <x v="0"/>
    <x v="0"/>
  </r>
  <r>
    <x v="7"/>
    <n v="5"/>
    <x v="15"/>
    <s v="Vihiga"/>
    <n v="2"/>
    <x v="0"/>
    <n v="7.2999999999999995E-2"/>
    <s v="planting"/>
    <n v="3"/>
    <s v="kilogram"/>
    <n v="3"/>
    <x v="21"/>
    <x v="12"/>
    <x v="0"/>
    <x v="0"/>
    <x v="0"/>
  </r>
  <r>
    <x v="7"/>
    <n v="5"/>
    <x v="18"/>
    <s v="Vihiga"/>
    <s v="ST"/>
    <x v="5"/>
    <e v="#N/A"/>
    <s v="planting"/>
    <n v="2"/>
    <s v="kilogram"/>
    <n v="2"/>
    <x v="22"/>
    <x v="4"/>
    <x v="2"/>
    <x v="6"/>
    <x v="2"/>
  </r>
  <r>
    <x v="8"/>
    <n v="3"/>
    <x v="19"/>
    <s v="Vihiga"/>
    <n v="1"/>
    <x v="1"/>
    <n v="3.7999999999999999E-2"/>
    <s v="top-dressing"/>
    <n v="3"/>
    <s v="bag"/>
    <n v="150"/>
    <x v="23"/>
    <x v="3"/>
    <x v="0"/>
    <x v="7"/>
    <x v="0"/>
  </r>
  <r>
    <x v="8"/>
    <n v="3"/>
    <x v="19"/>
    <s v="Vihiga"/>
    <n v="1"/>
    <x v="6"/>
    <n v="3.7999999999999999E-2"/>
    <s v="planting"/>
    <n v="2"/>
    <s v="bag"/>
    <n v="100"/>
    <x v="24"/>
    <x v="13"/>
    <x v="0"/>
    <x v="0"/>
    <x v="0"/>
  </r>
  <r>
    <x v="9"/>
    <n v="4"/>
    <x v="20"/>
    <s v="Vihiga"/>
    <n v="1"/>
    <x v="0"/>
    <n v="1.7000000000000001E-2"/>
    <s v="top-dressing"/>
    <n v="1"/>
    <s v="kilogram"/>
    <n v="1"/>
    <x v="25"/>
    <x v="3"/>
    <x v="0"/>
    <x v="8"/>
    <x v="0"/>
  </r>
  <r>
    <x v="9"/>
    <n v="4"/>
    <x v="21"/>
    <s v="Vihiga"/>
    <n v="2"/>
    <x v="0"/>
    <n v="1.7000000000000001E-2"/>
    <s v="top-dressing"/>
    <n v="3"/>
    <s v="kilogram"/>
    <n v="3"/>
    <x v="19"/>
    <x v="3"/>
    <x v="0"/>
    <x v="5"/>
    <x v="0"/>
  </r>
  <r>
    <x v="9"/>
    <n v="4"/>
    <x v="20"/>
    <s v="Vihiga"/>
    <n v="1"/>
    <x v="0"/>
    <n v="1.7000000000000001E-2"/>
    <s v="planting"/>
    <n v="2"/>
    <s v="kilogram"/>
    <n v="2"/>
    <x v="20"/>
    <x v="11"/>
    <x v="0"/>
    <x v="0"/>
    <x v="0"/>
  </r>
  <r>
    <x v="9"/>
    <n v="4"/>
    <x v="21"/>
    <s v="Vihiga"/>
    <n v="2"/>
    <x v="0"/>
    <n v="1.7000000000000001E-2"/>
    <s v="planting"/>
    <n v="10"/>
    <s v="kilogram"/>
    <n v="10"/>
    <x v="16"/>
    <x v="9"/>
    <x v="0"/>
    <x v="0"/>
    <x v="0"/>
  </r>
  <r>
    <x v="9"/>
    <n v="4"/>
    <x v="22"/>
    <s v="Vihiga"/>
    <n v="4"/>
    <x v="0"/>
    <n v="0.23499999999999999"/>
    <s v="planting"/>
    <n v="20"/>
    <s v="kilogram"/>
    <n v="20"/>
    <x v="26"/>
    <x v="14"/>
    <x v="0"/>
    <x v="0"/>
    <x v="0"/>
  </r>
  <r>
    <x v="10"/>
    <n v="5"/>
    <x v="23"/>
    <s v="Vihiga"/>
    <n v="2"/>
    <x v="0"/>
    <n v="0.34200000000000003"/>
    <s v="top-dressing"/>
    <n v="2"/>
    <s v="bag"/>
    <n v="100"/>
    <x v="4"/>
    <x v="3"/>
    <x v="0"/>
    <x v="2"/>
    <x v="0"/>
  </r>
  <r>
    <x v="10"/>
    <n v="5"/>
    <x v="24"/>
    <s v="Vihiga"/>
    <n v="1"/>
    <x v="7"/>
    <n v="4.1799999999999997E-2"/>
    <s v="planting"/>
    <n v="50"/>
    <s v="kilogram"/>
    <n v="50"/>
    <x v="27"/>
    <x v="15"/>
    <x v="3"/>
    <x v="0"/>
    <x v="3"/>
  </r>
  <r>
    <x v="10"/>
    <n v="5"/>
    <x v="24"/>
    <s v="Vihiga"/>
    <n v="1"/>
    <x v="7"/>
    <n v="4.1799999999999997E-2"/>
    <s v="top-dressing"/>
    <n v="50"/>
    <s v="kilogram"/>
    <n v="50"/>
    <x v="27"/>
    <x v="15"/>
    <x v="3"/>
    <x v="0"/>
    <x v="3"/>
  </r>
  <r>
    <x v="11"/>
    <n v="1"/>
    <x v="25"/>
    <s v="Vihiga"/>
    <n v="3"/>
    <x v="8"/>
    <n v="1.2E-2"/>
    <s v="top-dressing"/>
    <n v="2"/>
    <s v="kilogram"/>
    <n v="2"/>
    <x v="8"/>
    <x v="3"/>
    <x v="0"/>
    <x v="0"/>
    <x v="0"/>
  </r>
  <r>
    <x v="11"/>
    <n v="1"/>
    <x v="26"/>
    <s v="Vihiga"/>
    <n v="1"/>
    <x v="0"/>
    <n v="0.02"/>
    <s v="top-dressing"/>
    <n v="2"/>
    <s v="kilogram"/>
    <n v="2"/>
    <x v="8"/>
    <x v="3"/>
    <x v="0"/>
    <x v="0"/>
    <x v="0"/>
  </r>
  <r>
    <x v="11"/>
    <n v="1"/>
    <x v="27"/>
    <s v="Vihiga"/>
    <n v="2"/>
    <x v="0"/>
    <n v="1.6E-2"/>
    <s v="top-dressing"/>
    <n v="2"/>
    <s v="kilogram"/>
    <n v="2"/>
    <x v="8"/>
    <x v="3"/>
    <x v="0"/>
    <x v="0"/>
    <x v="0"/>
  </r>
  <r>
    <x v="12"/>
    <n v="3"/>
    <x v="28"/>
    <s v="Vihiga"/>
    <n v="2"/>
    <x v="0"/>
    <n v="1.9E-2"/>
    <s v="planting"/>
    <n v="2.5"/>
    <s v="kilogram"/>
    <n v="2.5"/>
    <x v="28"/>
    <x v="16"/>
    <x v="0"/>
    <x v="0"/>
    <x v="0"/>
  </r>
  <r>
    <x v="12"/>
    <n v="3"/>
    <x v="29"/>
    <s v="Vihiga"/>
    <n v="1"/>
    <x v="0"/>
    <n v="0.113"/>
    <s v="planting"/>
    <n v="5"/>
    <s v="kilogram"/>
    <n v="5"/>
    <x v="18"/>
    <x v="10"/>
    <x v="0"/>
    <x v="0"/>
    <x v="0"/>
  </r>
  <r>
    <x v="13"/>
    <n v="3"/>
    <x v="30"/>
    <s v="Migori"/>
    <n v="1"/>
    <x v="0"/>
    <n v="0.28799999999999998"/>
    <s v="top-dressing"/>
    <n v="16"/>
    <s v="kilogram"/>
    <n v="16"/>
    <x v="29"/>
    <x v="3"/>
    <x v="0"/>
    <x v="9"/>
    <x v="0"/>
  </r>
  <r>
    <x v="13"/>
    <n v="3"/>
    <x v="31"/>
    <s v="Migori"/>
    <n v="3"/>
    <x v="9"/>
    <n v="0.254"/>
    <s v="weeding 1"/>
    <n v="1"/>
    <s v="bag"/>
    <n v="50"/>
    <x v="30"/>
    <x v="17"/>
    <x v="0"/>
    <x v="0"/>
    <x v="0"/>
  </r>
  <r>
    <x v="13"/>
    <n v="3"/>
    <x v="30"/>
    <s v="Migori"/>
    <n v="1"/>
    <x v="0"/>
    <n v="0.28799999999999998"/>
    <s v="planting"/>
    <n v="10"/>
    <s v="kilogram"/>
    <n v="10"/>
    <x v="16"/>
    <x v="9"/>
    <x v="0"/>
    <x v="0"/>
    <x v="0"/>
  </r>
  <r>
    <x v="13"/>
    <n v="3"/>
    <x v="31"/>
    <s v="Migori"/>
    <n v="3"/>
    <x v="9"/>
    <n v="0.254"/>
    <s v="planting"/>
    <n v="2"/>
    <s v="bag"/>
    <n v="100"/>
    <x v="10"/>
    <x v="3"/>
    <x v="0"/>
    <x v="0"/>
    <x v="0"/>
  </r>
  <r>
    <x v="14"/>
    <n v="4"/>
    <x v="32"/>
    <s v="Migori"/>
    <n v="2"/>
    <x v="0"/>
    <n v="0.224"/>
    <s v="after germination (banding)"/>
    <n v="10"/>
    <s v="kilogram"/>
    <n v="10"/>
    <x v="16"/>
    <x v="9"/>
    <x v="0"/>
    <x v="0"/>
    <x v="0"/>
  </r>
  <r>
    <x v="14"/>
    <n v="4"/>
    <x v="33"/>
    <s v="Migori"/>
    <n v="1"/>
    <x v="0"/>
    <n v="0.224"/>
    <s v="after germination (banding)"/>
    <n v="20"/>
    <s v="kilogram"/>
    <n v="20"/>
    <x v="26"/>
    <x v="14"/>
    <x v="0"/>
    <x v="0"/>
    <x v="0"/>
  </r>
  <r>
    <x v="14"/>
    <n v="4"/>
    <x v="34"/>
    <s v="Migori"/>
    <n v="3"/>
    <x v="10"/>
    <n v="0.49"/>
    <s v="after germination (banding)"/>
    <n v="20"/>
    <s v="kilogram"/>
    <n v="20"/>
    <x v="31"/>
    <x v="18"/>
    <x v="4"/>
    <x v="0"/>
    <x v="4"/>
  </r>
  <r>
    <x v="14"/>
    <n v="4"/>
    <x v="35"/>
    <s v="Migori"/>
    <s v="3+4"/>
    <x v="0"/>
    <n v="0.7"/>
    <s v="top-dressing"/>
    <n v="50"/>
    <s v="kilogram"/>
    <n v="50"/>
    <x v="32"/>
    <x v="3"/>
    <x v="0"/>
    <x v="0"/>
    <x v="0"/>
  </r>
  <r>
    <x v="15"/>
    <n v="2"/>
    <x v="36"/>
    <s v="Migori"/>
    <n v="2"/>
    <x v="0"/>
    <n v="0.35880000000000001"/>
    <s v="top-dressing"/>
    <n v="2"/>
    <s v="bag"/>
    <n v="100"/>
    <x v="4"/>
    <x v="3"/>
    <x v="0"/>
    <x v="2"/>
    <x v="0"/>
  </r>
  <r>
    <x v="15"/>
    <n v="2"/>
    <x v="36"/>
    <s v="Migori"/>
    <n v="2"/>
    <x v="0"/>
    <n v="0.35880000000000001"/>
    <s v="planting"/>
    <n v="2"/>
    <s v="tins"/>
    <n v="2"/>
    <x v="20"/>
    <x v="11"/>
    <x v="0"/>
    <x v="0"/>
    <x v="0"/>
  </r>
  <r>
    <x v="16"/>
    <n v="5"/>
    <x v="37"/>
    <s v="Migori"/>
    <n v="6"/>
    <x v="6"/>
    <n v="0.112"/>
    <s v="planting"/>
    <n v="2"/>
    <s v="kilogram"/>
    <n v="2"/>
    <x v="20"/>
    <x v="11"/>
    <x v="0"/>
    <x v="0"/>
    <x v="0"/>
  </r>
  <r>
    <x v="16"/>
    <n v="5"/>
    <x v="38"/>
    <s v="Migori"/>
    <n v="4"/>
    <x v="0"/>
    <n v="0.13200000000000001"/>
    <s v="planting"/>
    <n v="10"/>
    <s v="kilogram"/>
    <n v="10"/>
    <x v="16"/>
    <x v="9"/>
    <x v="0"/>
    <x v="0"/>
    <x v="0"/>
  </r>
  <r>
    <x v="16"/>
    <n v="5"/>
    <x v="39"/>
    <s v="Migori"/>
    <n v="5"/>
    <x v="9"/>
    <n v="0.46100000000000002"/>
    <s v="planting"/>
    <n v="50"/>
    <s v="kilogram"/>
    <n v="50"/>
    <x v="30"/>
    <x v="17"/>
    <x v="0"/>
    <x v="0"/>
    <x v="0"/>
  </r>
  <r>
    <x v="16"/>
    <n v="5"/>
    <x v="37"/>
    <s v="Migori"/>
    <n v="6"/>
    <x v="10"/>
    <n v="0.112"/>
    <s v="top-dressing"/>
    <n v="2"/>
    <s v="kilogram"/>
    <n v="2"/>
    <x v="8"/>
    <x v="3"/>
    <x v="0"/>
    <x v="0"/>
    <x v="0"/>
  </r>
  <r>
    <x v="16"/>
    <n v="5"/>
    <x v="38"/>
    <s v="Migori"/>
    <n v="4"/>
    <x v="0"/>
    <n v="0.13200000000000001"/>
    <s v="weeding 1"/>
    <n v="50"/>
    <s v="kilogram"/>
    <n v="50"/>
    <x v="32"/>
    <x v="3"/>
    <x v="0"/>
    <x v="0"/>
    <x v="0"/>
  </r>
  <r>
    <x v="16"/>
    <n v="5"/>
    <x v="39"/>
    <s v="Migori"/>
    <n v="5"/>
    <x v="9"/>
    <n v="0.46100000000000002"/>
    <s v="weeding"/>
    <n v="50"/>
    <s v="kilogram"/>
    <n v="50"/>
    <x v="32"/>
    <x v="3"/>
    <x v="0"/>
    <x v="0"/>
    <x v="0"/>
  </r>
  <r>
    <x v="17"/>
    <n v="3"/>
    <x v="40"/>
    <s v="Migori"/>
    <n v="1"/>
    <x v="0"/>
    <n v="0.12429999999999999"/>
    <s v="top-dressing"/>
    <n v="1"/>
    <s v="bag"/>
    <n v="50"/>
    <x v="33"/>
    <x v="3"/>
    <x v="0"/>
    <x v="10"/>
    <x v="0"/>
  </r>
  <r>
    <x v="17"/>
    <n v="3"/>
    <x v="40"/>
    <s v="Migori"/>
    <n v="1"/>
    <x v="0"/>
    <n v="0.12429999999999999"/>
    <s v="planting"/>
    <n v="1"/>
    <s v="bag"/>
    <n v="50"/>
    <x v="30"/>
    <x v="17"/>
    <x v="0"/>
    <x v="0"/>
    <x v="0"/>
  </r>
  <r>
    <x v="17"/>
    <n v="3"/>
    <x v="41"/>
    <s v="Migori"/>
    <n v="3"/>
    <x v="11"/>
    <n v="0.01"/>
    <s v="planting"/>
    <n v="2"/>
    <s v="kilogram"/>
    <n v="2"/>
    <x v="22"/>
    <x v="4"/>
    <x v="2"/>
    <x v="6"/>
    <x v="2"/>
  </r>
  <r>
    <x v="18"/>
    <n v="5"/>
    <x v="42"/>
    <s v="Migori"/>
    <n v="4"/>
    <x v="9"/>
    <n v="0.38700000000000001"/>
    <s v="planting"/>
    <n v="1"/>
    <s v="bag"/>
    <n v="50"/>
    <x v="30"/>
    <x v="17"/>
    <x v="0"/>
    <x v="0"/>
    <x v="0"/>
  </r>
  <r>
    <x v="18"/>
    <n v="5"/>
    <x v="42"/>
    <s v="Migori"/>
    <n v="4"/>
    <x v="9"/>
    <n v="0.38700000000000001"/>
    <s v="top-dressing"/>
    <n v="1"/>
    <s v="bag"/>
    <n v="50"/>
    <x v="32"/>
    <x v="3"/>
    <x v="0"/>
    <x v="0"/>
    <x v="0"/>
  </r>
  <r>
    <x v="19"/>
    <n v="1"/>
    <x v="43"/>
    <s v="Migori"/>
    <n v="2"/>
    <x v="9"/>
    <n v="1.1659999999999999"/>
    <s v="planting"/>
    <n v="3"/>
    <s v="bag"/>
    <n v="150"/>
    <x v="6"/>
    <x v="5"/>
    <x v="0"/>
    <x v="0"/>
    <x v="0"/>
  </r>
  <r>
    <x v="19"/>
    <n v="1"/>
    <x v="43"/>
    <s v="Migori"/>
    <n v="2"/>
    <x v="9"/>
    <n v="1.1659999999999999"/>
    <s v="top-dressing"/>
    <n v="3"/>
    <s v="bag"/>
    <n v="150"/>
    <x v="34"/>
    <x v="3"/>
    <x v="0"/>
    <x v="0"/>
    <x v="0"/>
  </r>
  <r>
    <x v="20"/>
    <n v="2"/>
    <x v="44"/>
    <s v="Migori"/>
    <n v="4"/>
    <x v="3"/>
    <n v="0.16400000000000001"/>
    <s v="top-dressing"/>
    <n v="50"/>
    <s v="kilogram"/>
    <n v="50"/>
    <x v="33"/>
    <x v="3"/>
    <x v="0"/>
    <x v="10"/>
    <x v="0"/>
  </r>
  <r>
    <x v="20"/>
    <n v="2"/>
    <x v="44"/>
    <s v="Migori"/>
    <n v="4"/>
    <x v="3"/>
    <n v="0.16400000000000001"/>
    <s v="planting"/>
    <n v="50"/>
    <s v="kilogram"/>
    <n v="50"/>
    <x v="30"/>
    <x v="17"/>
    <x v="0"/>
    <x v="0"/>
    <x v="0"/>
  </r>
  <r>
    <x v="20"/>
    <n v="2"/>
    <x v="45"/>
    <s v="Migori"/>
    <n v="1"/>
    <x v="0"/>
    <n v="4.5999999999999999E-2"/>
    <s v="planting"/>
    <n v="50"/>
    <s v="kilogram"/>
    <n v="50"/>
    <x v="30"/>
    <x v="17"/>
    <x v="0"/>
    <x v="0"/>
    <x v="0"/>
  </r>
  <r>
    <x v="21"/>
    <n v="1"/>
    <x v="46"/>
    <s v="Migori"/>
    <n v="3"/>
    <x v="0"/>
    <n v="0.1983"/>
    <s v="planting"/>
    <n v="4"/>
    <s v="kilogram"/>
    <n v="4"/>
    <x v="2"/>
    <x v="2"/>
    <x v="0"/>
    <x v="0"/>
    <x v="0"/>
  </r>
  <r>
    <x v="21"/>
    <n v="1"/>
    <x v="47"/>
    <s v="Migori"/>
    <n v="2"/>
    <x v="5"/>
    <n v="0.16"/>
    <s v="planting"/>
    <n v="8"/>
    <s v="kilogram"/>
    <n v="8"/>
    <x v="22"/>
    <x v="2"/>
    <x v="5"/>
    <x v="11"/>
    <x v="5"/>
  </r>
  <r>
    <x v="22"/>
    <n v="4"/>
    <x v="48"/>
    <s v="Migori"/>
    <n v="4"/>
    <x v="5"/>
    <n v="6.4000000000000001E-2"/>
    <s v="planting"/>
    <n v="4"/>
    <s v="kilogram"/>
    <n v="4"/>
    <x v="2"/>
    <x v="2"/>
    <x v="0"/>
    <x v="0"/>
    <x v="0"/>
  </r>
  <r>
    <x v="22"/>
    <n v="4"/>
    <x v="49"/>
    <s v="Migori"/>
    <n v="5"/>
    <x v="9"/>
    <n v="0.01"/>
    <s v="planting"/>
    <n v="12"/>
    <s v="kilogram"/>
    <n v="12"/>
    <x v="35"/>
    <x v="19"/>
    <x v="0"/>
    <x v="0"/>
    <x v="0"/>
  </r>
  <r>
    <x v="23"/>
    <m/>
    <x v="50"/>
    <m/>
    <m/>
    <x v="12"/>
    <m/>
    <m/>
    <m/>
    <m/>
    <m/>
    <x v="36"/>
    <x v="20"/>
    <x v="6"/>
    <x v="12"/>
    <x v="6"/>
  </r>
  <r>
    <x v="23"/>
    <m/>
    <x v="50"/>
    <m/>
    <m/>
    <x v="12"/>
    <m/>
    <m/>
    <m/>
    <m/>
    <m/>
    <x v="36"/>
    <x v="20"/>
    <x v="6"/>
    <x v="12"/>
    <x v="6"/>
  </r>
  <r>
    <x v="23"/>
    <m/>
    <x v="50"/>
    <m/>
    <m/>
    <x v="12"/>
    <m/>
    <m/>
    <m/>
    <m/>
    <m/>
    <x v="36"/>
    <x v="20"/>
    <x v="6"/>
    <x v="12"/>
    <x v="6"/>
  </r>
  <r>
    <x v="23"/>
    <m/>
    <x v="50"/>
    <m/>
    <m/>
    <x v="12"/>
    <m/>
    <m/>
    <m/>
    <m/>
    <m/>
    <x v="36"/>
    <x v="20"/>
    <x v="6"/>
    <x v="12"/>
    <x v="6"/>
  </r>
  <r>
    <x v="23"/>
    <m/>
    <x v="50"/>
    <m/>
    <m/>
    <x v="12"/>
    <m/>
    <m/>
    <m/>
    <m/>
    <m/>
    <x v="36"/>
    <x v="20"/>
    <x v="6"/>
    <x v="12"/>
    <x v="6"/>
  </r>
  <r>
    <x v="23"/>
    <m/>
    <x v="50"/>
    <m/>
    <m/>
    <x v="12"/>
    <m/>
    <m/>
    <m/>
    <m/>
    <m/>
    <x v="36"/>
    <x v="20"/>
    <x v="6"/>
    <x v="12"/>
    <x v="6"/>
  </r>
  <r>
    <x v="23"/>
    <m/>
    <x v="50"/>
    <m/>
    <m/>
    <x v="12"/>
    <m/>
    <m/>
    <m/>
    <m/>
    <m/>
    <x v="36"/>
    <x v="20"/>
    <x v="6"/>
    <x v="12"/>
    <x v="6"/>
  </r>
  <r>
    <x v="23"/>
    <m/>
    <x v="50"/>
    <m/>
    <m/>
    <x v="12"/>
    <m/>
    <m/>
    <m/>
    <m/>
    <m/>
    <x v="36"/>
    <x v="20"/>
    <x v="6"/>
    <x v="12"/>
    <x v="6"/>
  </r>
  <r>
    <x v="23"/>
    <m/>
    <x v="50"/>
    <m/>
    <m/>
    <x v="12"/>
    <m/>
    <m/>
    <m/>
    <m/>
    <m/>
    <x v="36"/>
    <x v="20"/>
    <x v="6"/>
    <x v="12"/>
    <x v="6"/>
  </r>
  <r>
    <x v="23"/>
    <m/>
    <x v="50"/>
    <m/>
    <m/>
    <x v="12"/>
    <m/>
    <m/>
    <m/>
    <m/>
    <m/>
    <x v="36"/>
    <x v="20"/>
    <x v="6"/>
    <x v="12"/>
    <x v="6"/>
  </r>
  <r>
    <x v="23"/>
    <m/>
    <x v="50"/>
    <m/>
    <m/>
    <x v="12"/>
    <m/>
    <m/>
    <m/>
    <m/>
    <m/>
    <x v="36"/>
    <x v="20"/>
    <x v="6"/>
    <x v="12"/>
    <x v="6"/>
  </r>
  <r>
    <x v="23"/>
    <m/>
    <x v="50"/>
    <m/>
    <m/>
    <x v="12"/>
    <m/>
    <m/>
    <m/>
    <m/>
    <m/>
    <x v="36"/>
    <x v="20"/>
    <x v="6"/>
    <x v="12"/>
    <x v="6"/>
  </r>
  <r>
    <x v="23"/>
    <m/>
    <x v="50"/>
    <m/>
    <m/>
    <x v="12"/>
    <m/>
    <m/>
    <m/>
    <m/>
    <m/>
    <x v="36"/>
    <x v="20"/>
    <x v="6"/>
    <x v="12"/>
    <x v="6"/>
  </r>
  <r>
    <x v="23"/>
    <m/>
    <x v="50"/>
    <m/>
    <m/>
    <x v="12"/>
    <m/>
    <m/>
    <m/>
    <m/>
    <m/>
    <x v="36"/>
    <x v="20"/>
    <x v="6"/>
    <x v="12"/>
    <x v="6"/>
  </r>
  <r>
    <x v="23"/>
    <m/>
    <x v="50"/>
    <m/>
    <m/>
    <x v="12"/>
    <m/>
    <m/>
    <m/>
    <m/>
    <m/>
    <x v="36"/>
    <x v="20"/>
    <x v="6"/>
    <x v="12"/>
    <x v="6"/>
  </r>
  <r>
    <x v="23"/>
    <m/>
    <x v="50"/>
    <m/>
    <m/>
    <x v="12"/>
    <m/>
    <m/>
    <m/>
    <m/>
    <m/>
    <x v="36"/>
    <x v="20"/>
    <x v="6"/>
    <x v="12"/>
    <x v="6"/>
  </r>
  <r>
    <x v="23"/>
    <m/>
    <x v="50"/>
    <m/>
    <m/>
    <x v="12"/>
    <m/>
    <m/>
    <m/>
    <m/>
    <m/>
    <x v="36"/>
    <x v="20"/>
    <x v="6"/>
    <x v="12"/>
    <x v="6"/>
  </r>
  <r>
    <x v="23"/>
    <m/>
    <x v="50"/>
    <m/>
    <m/>
    <x v="12"/>
    <m/>
    <m/>
    <m/>
    <m/>
    <m/>
    <x v="36"/>
    <x v="20"/>
    <x v="6"/>
    <x v="12"/>
    <x v="6"/>
  </r>
  <r>
    <x v="23"/>
    <m/>
    <x v="50"/>
    <m/>
    <m/>
    <x v="12"/>
    <m/>
    <m/>
    <m/>
    <m/>
    <m/>
    <x v="36"/>
    <x v="20"/>
    <x v="6"/>
    <x v="12"/>
    <x v="6"/>
  </r>
  <r>
    <x v="23"/>
    <m/>
    <x v="50"/>
    <m/>
    <m/>
    <x v="12"/>
    <m/>
    <m/>
    <m/>
    <m/>
    <m/>
    <x v="36"/>
    <x v="20"/>
    <x v="6"/>
    <x v="12"/>
    <x v="6"/>
  </r>
  <r>
    <x v="23"/>
    <m/>
    <x v="50"/>
    <m/>
    <m/>
    <x v="12"/>
    <m/>
    <m/>
    <m/>
    <m/>
    <m/>
    <x v="36"/>
    <x v="20"/>
    <x v="6"/>
    <x v="12"/>
    <x v="6"/>
  </r>
  <r>
    <x v="23"/>
    <m/>
    <x v="50"/>
    <m/>
    <m/>
    <x v="12"/>
    <m/>
    <m/>
    <m/>
    <m/>
    <m/>
    <x v="36"/>
    <x v="20"/>
    <x v="6"/>
    <x v="12"/>
    <x v="6"/>
  </r>
  <r>
    <x v="23"/>
    <m/>
    <x v="50"/>
    <m/>
    <m/>
    <x v="12"/>
    <m/>
    <m/>
    <m/>
    <m/>
    <m/>
    <x v="36"/>
    <x v="20"/>
    <x v="6"/>
    <x v="12"/>
    <x v="6"/>
  </r>
  <r>
    <x v="23"/>
    <m/>
    <x v="50"/>
    <m/>
    <m/>
    <x v="12"/>
    <m/>
    <m/>
    <m/>
    <m/>
    <m/>
    <x v="36"/>
    <x v="20"/>
    <x v="6"/>
    <x v="12"/>
    <x v="6"/>
  </r>
  <r>
    <x v="23"/>
    <m/>
    <x v="50"/>
    <m/>
    <m/>
    <x v="12"/>
    <m/>
    <m/>
    <m/>
    <m/>
    <m/>
    <x v="36"/>
    <x v="20"/>
    <x v="6"/>
    <x v="12"/>
    <x v="6"/>
  </r>
  <r>
    <x v="23"/>
    <m/>
    <x v="50"/>
    <m/>
    <m/>
    <x v="12"/>
    <m/>
    <m/>
    <m/>
    <m/>
    <m/>
    <x v="36"/>
    <x v="20"/>
    <x v="6"/>
    <x v="12"/>
    <x v="6"/>
  </r>
  <r>
    <x v="23"/>
    <m/>
    <x v="50"/>
    <m/>
    <m/>
    <x v="12"/>
    <m/>
    <m/>
    <m/>
    <m/>
    <m/>
    <x v="36"/>
    <x v="20"/>
    <x v="6"/>
    <x v="12"/>
    <x v="6"/>
  </r>
  <r>
    <x v="23"/>
    <m/>
    <x v="50"/>
    <m/>
    <m/>
    <x v="12"/>
    <m/>
    <m/>
    <m/>
    <m/>
    <m/>
    <x v="36"/>
    <x v="20"/>
    <x v="6"/>
    <x v="12"/>
    <x v="6"/>
  </r>
  <r>
    <x v="23"/>
    <m/>
    <x v="50"/>
    <m/>
    <m/>
    <x v="12"/>
    <m/>
    <m/>
    <m/>
    <m/>
    <m/>
    <x v="36"/>
    <x v="20"/>
    <x v="6"/>
    <x v="12"/>
    <x v="6"/>
  </r>
  <r>
    <x v="23"/>
    <m/>
    <x v="50"/>
    <m/>
    <m/>
    <x v="12"/>
    <m/>
    <m/>
    <m/>
    <m/>
    <m/>
    <x v="36"/>
    <x v="20"/>
    <x v="6"/>
    <x v="12"/>
    <x v="6"/>
  </r>
  <r>
    <x v="23"/>
    <m/>
    <x v="50"/>
    <m/>
    <m/>
    <x v="12"/>
    <m/>
    <m/>
    <m/>
    <m/>
    <m/>
    <x v="36"/>
    <x v="20"/>
    <x v="6"/>
    <x v="12"/>
    <x v="6"/>
  </r>
  <r>
    <x v="23"/>
    <m/>
    <x v="50"/>
    <m/>
    <m/>
    <x v="12"/>
    <m/>
    <m/>
    <m/>
    <m/>
    <m/>
    <x v="36"/>
    <x v="20"/>
    <x v="6"/>
    <x v="12"/>
    <x v="6"/>
  </r>
  <r>
    <x v="23"/>
    <m/>
    <x v="50"/>
    <m/>
    <m/>
    <x v="12"/>
    <m/>
    <m/>
    <m/>
    <m/>
    <m/>
    <x v="36"/>
    <x v="20"/>
    <x v="6"/>
    <x v="12"/>
    <x v="6"/>
  </r>
  <r>
    <x v="23"/>
    <m/>
    <x v="50"/>
    <m/>
    <m/>
    <x v="12"/>
    <m/>
    <m/>
    <m/>
    <m/>
    <m/>
    <x v="36"/>
    <x v="20"/>
    <x v="6"/>
    <x v="12"/>
    <x v="6"/>
  </r>
  <r>
    <x v="23"/>
    <m/>
    <x v="50"/>
    <m/>
    <m/>
    <x v="12"/>
    <m/>
    <m/>
    <m/>
    <m/>
    <m/>
    <x v="36"/>
    <x v="20"/>
    <x v="6"/>
    <x v="12"/>
    <x v="6"/>
  </r>
  <r>
    <x v="23"/>
    <m/>
    <x v="50"/>
    <m/>
    <m/>
    <x v="12"/>
    <m/>
    <m/>
    <m/>
    <m/>
    <m/>
    <x v="36"/>
    <x v="20"/>
    <x v="6"/>
    <x v="12"/>
    <x v="6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80">
  <r>
    <x v="0"/>
    <n v="1"/>
    <s v="maize"/>
    <s v="maize+grain legume"/>
    <s v="KE005    cereals"/>
    <n v="5.6500000000000002E-2"/>
    <x v="0"/>
    <x v="0"/>
    <x v="0"/>
    <x v="0"/>
    <x v="0"/>
  </r>
  <r>
    <x v="1"/>
    <n v="4"/>
    <s v="maize+beans"/>
    <s v="maize+grain legume"/>
    <s v="KE024    maize+grain    legume"/>
    <n v="9.1999999999999998E-2"/>
    <x v="1"/>
    <x v="1"/>
    <x v="0"/>
    <x v="0"/>
    <x v="0"/>
  </r>
  <r>
    <x v="2"/>
    <n v="5"/>
    <s v="banana"/>
    <s v="other"/>
    <s v="KE031    other"/>
    <n v="9.1800000000000007E-2"/>
    <x v="2"/>
    <x v="2"/>
    <x v="0"/>
    <x v="1"/>
    <x v="0"/>
  </r>
  <r>
    <x v="2"/>
    <n v="5"/>
    <s v="kales"/>
    <s v="other"/>
    <s v="KE031    other"/>
    <n v="1.89E-2"/>
    <x v="3"/>
    <x v="3"/>
    <x v="0"/>
    <x v="0"/>
    <x v="0"/>
  </r>
  <r>
    <x v="2"/>
    <n v="5"/>
    <s v="maize"/>
    <s v="cereals"/>
    <s v="KE031    cereals"/>
    <n v="8.4900000000000003E-2"/>
    <x v="4"/>
    <x v="2"/>
    <x v="0"/>
    <x v="2"/>
    <x v="0"/>
  </r>
  <r>
    <x v="2"/>
    <n v="5"/>
    <s v="napier"/>
    <s v="napier/desmodium"/>
    <s v="KE031    napier/desmodium"/>
    <n v="2.7E-2"/>
    <x v="5"/>
    <x v="4"/>
    <x v="1"/>
    <x v="0"/>
    <x v="1"/>
  </r>
  <r>
    <x v="3"/>
    <n v="2"/>
    <s v="maize, maize +beans"/>
    <s v="maize+grain legume"/>
    <s v="KE039    cereals"/>
    <n v="0.307"/>
    <x v="6"/>
    <x v="5"/>
    <x v="0"/>
    <x v="0"/>
    <x v="0"/>
  </r>
  <r>
    <x v="4"/>
    <n v="3"/>
    <s v="maize"/>
    <s v="cereals"/>
    <s v="KE043    cereals"/>
    <n v="7.8E-2"/>
    <x v="7"/>
    <x v="6"/>
    <x v="0"/>
    <x v="3"/>
    <x v="0"/>
  </r>
  <r>
    <x v="5"/>
    <n v="2"/>
    <s v="maize"/>
    <s v="maize+grain legume"/>
    <s v="KE047    cereals"/>
    <n v="0.114"/>
    <x v="8"/>
    <x v="7"/>
    <x v="0"/>
    <x v="0"/>
    <x v="0"/>
  </r>
  <r>
    <x v="6"/>
    <n v="4"/>
    <s v="maize"/>
    <s v="cereals"/>
    <s v="KE050    cereals"/>
    <n v="5.5460000000000002E-2"/>
    <x v="9"/>
    <x v="8"/>
    <x v="0"/>
    <x v="4"/>
    <x v="0"/>
  </r>
  <r>
    <x v="7"/>
    <n v="5"/>
    <s v="maize"/>
    <s v="maize+grain legume"/>
    <s v="KE057    cereals"/>
    <n v="0.24399999999999999"/>
    <x v="10"/>
    <x v="1"/>
    <x v="0"/>
    <x v="5"/>
    <x v="0"/>
  </r>
  <r>
    <x v="7"/>
    <n v="5"/>
    <s v="soybean"/>
    <s v="grain legumes"/>
    <s v="KE057    grain    legumes"/>
    <n v="0.40468730000000003"/>
    <x v="11"/>
    <x v="3"/>
    <x v="2"/>
    <x v="6"/>
    <x v="2"/>
  </r>
  <r>
    <x v="8"/>
    <n v="3"/>
    <s v="maize+beans"/>
    <s v="maize+grain legume"/>
    <s v="KE072    maize+grain    legume"/>
    <n v="3.7999999999999999E-2"/>
    <x v="12"/>
    <x v="9"/>
    <x v="0"/>
    <x v="7"/>
    <x v="0"/>
  </r>
  <r>
    <x v="9"/>
    <n v="4"/>
    <s v="maize"/>
    <s v="cereals"/>
    <s v="KE083    cereals"/>
    <n v="0.252"/>
    <x v="13"/>
    <x v="10"/>
    <x v="0"/>
    <x v="8"/>
    <x v="0"/>
  </r>
  <r>
    <x v="10"/>
    <n v="5"/>
    <s v="maize"/>
    <s v="maize+grain legume"/>
    <s v="KE084    cereals"/>
    <n v="0.19080000000000003"/>
    <x v="14"/>
    <x v="11"/>
    <x v="0"/>
    <x v="2"/>
    <x v="0"/>
  </r>
  <r>
    <x v="10"/>
    <n v="5"/>
    <s v="tea"/>
    <s v="other"/>
    <s v="KE084    other"/>
    <n v="0.34200000000000003"/>
    <x v="15"/>
    <x v="12"/>
    <x v="3"/>
    <x v="0"/>
    <x v="3"/>
  </r>
  <r>
    <x v="11"/>
    <n v="1"/>
    <s v="maize"/>
    <s v="maize+grain legume"/>
    <s v="KE085    cereals"/>
    <n v="0.13319999999999999"/>
    <x v="16"/>
    <x v="11"/>
    <x v="0"/>
    <x v="0"/>
    <x v="0"/>
  </r>
  <r>
    <x v="12"/>
    <n v="3"/>
    <s v="maize"/>
    <s v="maize+grain legume"/>
    <s v="KE099    cereals"/>
    <n v="0.17899999999999999"/>
    <x v="17"/>
    <x v="13"/>
    <x v="0"/>
    <x v="0"/>
    <x v="0"/>
  </r>
  <r>
    <x v="13"/>
    <n v="3"/>
    <s v="maize"/>
    <s v="maize+grain legume"/>
    <s v="KE104    cereals"/>
    <n v="0.45899999999999996"/>
    <x v="18"/>
    <x v="14"/>
    <x v="0"/>
    <x v="9"/>
    <x v="0"/>
  </r>
  <r>
    <x v="13"/>
    <n v="3"/>
    <s v="sugarcane"/>
    <s v="sugarcane"/>
    <s v="KE104    sugarcane"/>
    <n v="0.254"/>
    <x v="19"/>
    <x v="15"/>
    <x v="0"/>
    <x v="0"/>
    <x v="0"/>
  </r>
  <r>
    <x v="14"/>
    <n v="4"/>
    <s v="maize+beans"/>
    <s v="maize+grain legume"/>
    <s v="KE108    maize+grain    legume"/>
    <n v="0.77"/>
    <x v="20"/>
    <x v="16"/>
    <x v="4"/>
    <x v="0"/>
    <x v="4"/>
  </r>
  <r>
    <x v="14"/>
    <n v="4"/>
    <s v="maize"/>
    <s v="cereals"/>
    <s v="KE108    cereals"/>
    <n v="0.54600000000000004"/>
    <x v="21"/>
    <x v="17"/>
    <x v="0"/>
    <x v="0"/>
    <x v="0"/>
  </r>
  <r>
    <x v="15"/>
    <n v="2"/>
    <s v="maize"/>
    <s v="cereals"/>
    <s v="KE109    cereals"/>
    <n v="0.96720000000000006"/>
    <x v="22"/>
    <x v="18"/>
    <x v="0"/>
    <x v="2"/>
    <x v="0"/>
  </r>
  <r>
    <x v="16"/>
    <n v="5"/>
    <s v="maize"/>
    <s v="cereals"/>
    <s v="KE116    cereals"/>
    <n v="0.33799999999999997"/>
    <x v="23"/>
    <x v="14"/>
    <x v="0"/>
    <x v="0"/>
    <x v="0"/>
  </r>
  <r>
    <x v="16"/>
    <n v="5"/>
    <s v="maize+beans"/>
    <s v="maize+grain legume"/>
    <s v="KE116    maize+grain    legume"/>
    <n v="0.112"/>
    <x v="24"/>
    <x v="18"/>
    <x v="0"/>
    <x v="0"/>
    <x v="0"/>
  </r>
  <r>
    <x v="16"/>
    <n v="5"/>
    <s v="sugarcane"/>
    <s v="sugarcane"/>
    <s v="KE116    sugarcane"/>
    <n v="0.46100000000000002"/>
    <x v="25"/>
    <x v="15"/>
    <x v="0"/>
    <x v="0"/>
    <x v="0"/>
  </r>
  <r>
    <x v="17"/>
    <n v="3"/>
    <s v="maize"/>
    <s v="maize+grain legume"/>
    <s v="KE131    cereals"/>
    <n v="0.12429999999999999"/>
    <x v="26"/>
    <x v="15"/>
    <x v="0"/>
    <x v="10"/>
    <x v="0"/>
  </r>
  <r>
    <x v="17"/>
    <n v="3"/>
    <s v="soybean"/>
    <s v="grain legumes"/>
    <s v="KE131    grain    legumes"/>
    <n v="5.4800000000000001E-2"/>
    <x v="11"/>
    <x v="3"/>
    <x v="2"/>
    <x v="6"/>
    <x v="2"/>
  </r>
  <r>
    <x v="18"/>
    <n v="5"/>
    <s v="sugarcane"/>
    <s v="sugarcane"/>
    <s v="KE134    sugarcane"/>
    <n v="0.38700000000000001"/>
    <x v="25"/>
    <x v="15"/>
    <x v="0"/>
    <x v="0"/>
    <x v="0"/>
  </r>
  <r>
    <x v="19"/>
    <n v="1"/>
    <s v="sugarcane"/>
    <s v="sugarcane"/>
    <s v="KE150    sugarcane"/>
    <n v="1.1659999999999999"/>
    <x v="27"/>
    <x v="2"/>
    <x v="0"/>
    <x v="0"/>
    <x v="0"/>
  </r>
  <r>
    <x v="20"/>
    <n v="2"/>
    <s v="kales"/>
    <s v="maize+other"/>
    <s v="KE156    other"/>
    <n v="6.6600000000000006E-2"/>
    <x v="26"/>
    <x v="15"/>
    <x v="0"/>
    <x v="10"/>
    <x v="0"/>
  </r>
  <r>
    <x v="20"/>
    <n v="2"/>
    <s v="maize"/>
    <s v="maize+grain legume"/>
    <s v="KE156    cereals"/>
    <n v="0.317"/>
    <x v="28"/>
    <x v="15"/>
    <x v="0"/>
    <x v="0"/>
    <x v="0"/>
  </r>
  <r>
    <x v="21"/>
    <n v="1"/>
    <s v="maize"/>
    <s v="cereals"/>
    <s v="KE189    cereals"/>
    <n v="0.61829999999999996"/>
    <x v="8"/>
    <x v="7"/>
    <x v="0"/>
    <x v="0"/>
    <x v="0"/>
  </r>
  <r>
    <x v="21"/>
    <n v="1"/>
    <s v="soybean"/>
    <s v="grain legumes"/>
    <s v="KE189    grain    legumes"/>
    <n v="0.16"/>
    <x v="11"/>
    <x v="7"/>
    <x v="5"/>
    <x v="11"/>
    <x v="5"/>
  </r>
  <r>
    <x v="22"/>
    <n v="4"/>
    <s v="soybean"/>
    <s v="grain legumes"/>
    <s v="KE191    grain    legumes"/>
    <n v="6.4000000000000001E-2"/>
    <x v="8"/>
    <x v="7"/>
    <x v="0"/>
    <x v="0"/>
    <x v="0"/>
  </r>
  <r>
    <x v="22"/>
    <n v="4"/>
    <s v="sugarcane"/>
    <s v="sugarcane"/>
    <s v="KE191    sugarcane"/>
    <n v="0.01"/>
    <x v="29"/>
    <x v="19"/>
    <x v="0"/>
    <x v="0"/>
    <x v="0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s v="    "/>
    <m/>
    <x v="30"/>
    <x v="20"/>
    <x v="6"/>
    <x v="12"/>
    <x v="6"/>
  </r>
  <r>
    <x v="23"/>
    <m/>
    <m/>
    <m/>
    <m/>
    <m/>
    <x v="30"/>
    <x v="20"/>
    <x v="6"/>
    <x v="12"/>
    <x v="6"/>
  </r>
  <r>
    <x v="23"/>
    <m/>
    <m/>
    <m/>
    <m/>
    <m/>
    <x v="30"/>
    <x v="20"/>
    <x v="6"/>
    <x v="12"/>
    <x v="6"/>
  </r>
  <r>
    <x v="23"/>
    <m/>
    <m/>
    <m/>
    <m/>
    <m/>
    <x v="30"/>
    <x v="20"/>
    <x v="6"/>
    <x v="12"/>
    <x v="6"/>
  </r>
  <r>
    <x v="23"/>
    <m/>
    <m/>
    <m/>
    <m/>
    <m/>
    <x v="30"/>
    <x v="20"/>
    <x v="6"/>
    <x v="12"/>
    <x v="6"/>
  </r>
  <r>
    <x v="23"/>
    <m/>
    <m/>
    <m/>
    <m/>
    <m/>
    <x v="30"/>
    <x v="20"/>
    <x v="6"/>
    <x v="12"/>
    <x v="6"/>
  </r>
  <r>
    <x v="23"/>
    <m/>
    <m/>
    <m/>
    <m/>
    <m/>
    <x v="30"/>
    <x v="20"/>
    <x v="6"/>
    <x v="12"/>
    <x v="6"/>
  </r>
  <r>
    <x v="23"/>
    <m/>
    <m/>
    <m/>
    <m/>
    <m/>
    <x v="30"/>
    <x v="20"/>
    <x v="6"/>
    <x v="12"/>
    <x v="6"/>
  </r>
  <r>
    <x v="23"/>
    <m/>
    <m/>
    <m/>
    <m/>
    <m/>
    <x v="30"/>
    <x v="20"/>
    <x v="6"/>
    <x v="12"/>
    <x v="6"/>
  </r>
  <r>
    <x v="23"/>
    <m/>
    <m/>
    <m/>
    <m/>
    <m/>
    <x v="30"/>
    <x v="20"/>
    <x v="6"/>
    <x v="12"/>
    <x v="6"/>
  </r>
  <r>
    <x v="23"/>
    <m/>
    <m/>
    <m/>
    <m/>
    <m/>
    <x v="30"/>
    <x v="20"/>
    <x v="6"/>
    <x v="12"/>
    <x v="6"/>
  </r>
  <r>
    <x v="23"/>
    <m/>
    <m/>
    <m/>
    <m/>
    <m/>
    <x v="30"/>
    <x v="20"/>
    <x v="6"/>
    <x v="12"/>
    <x v="6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30">
  <r>
    <s v="KE003"/>
    <x v="0"/>
    <x v="0"/>
    <n v="0.40370000000000006"/>
    <n v="0"/>
    <n v="0"/>
    <n v="0"/>
    <n v="0"/>
    <n v="0"/>
    <n v="4.8000000000000007"/>
    <n v="1.8599999999999999"/>
    <n v="8.0400000000000009"/>
    <n v="11.890017339608621"/>
    <n v="4.6073817190983393"/>
    <n v="19.915779043844438"/>
    <n v="0"/>
    <n v="0"/>
  </r>
  <r>
    <s v="KE005"/>
    <x v="1"/>
    <x v="0"/>
    <n v="0.21860000000000002"/>
    <n v="4.5359999999999996"/>
    <n v="0"/>
    <n v="0"/>
    <n v="7.2864000000000004"/>
    <n v="0"/>
    <n v="6.3999999999999995"/>
    <n v="2.48"/>
    <n v="10.72"/>
    <n v="50.027447392497706"/>
    <n v="44.677035681610249"/>
    <n v="49.039341262580052"/>
    <n v="0"/>
    <n v="0"/>
  </r>
  <r>
    <s v="KE024"/>
    <x v="2"/>
    <x v="0"/>
    <n v="0.11600000000000001"/>
    <n v="1.008"/>
    <n v="0"/>
    <n v="0"/>
    <n v="1.6192"/>
    <n v="0"/>
    <n v="13.440000000000001"/>
    <n v="5.2080000000000002"/>
    <n v="22.512"/>
    <n v="124.55172413793103"/>
    <n v="58.855172413793106"/>
    <n v="194.06896551724137"/>
    <n v="0"/>
    <n v="0"/>
  </r>
  <r>
    <s v="KE031"/>
    <x v="3"/>
    <x v="0"/>
    <n v="0.22259999999999999"/>
    <n v="124.86699999999999"/>
    <n v="0.46479999999999999"/>
    <n v="54.314999999999998"/>
    <n v="61.168799999999997"/>
    <n v="2.3999999999999998E-3"/>
    <n v="159.35999999999999"/>
    <n v="61.752000000000002"/>
    <n v="266.92800000000005"/>
    <n v="1276.8508535489666"/>
    <n v="552.20485175202157"/>
    <n v="1201.2255166217435"/>
    <n v="244.00269541778977"/>
    <n v="1.0781671159029648E-2"/>
  </r>
  <r>
    <s v="KE039"/>
    <x v="0"/>
    <x v="0"/>
    <n v="0.307"/>
    <n v="21.545999999999999"/>
    <n v="0"/>
    <n v="0"/>
    <n v="11.334399999999999"/>
    <n v="0"/>
    <n v="2.2399999999999998"/>
    <n v="0.86799999999999999"/>
    <n v="3.7520000000000002"/>
    <n v="77.478827361563518"/>
    <n v="39.747231270358306"/>
    <n v="12.221498371335505"/>
    <n v="0"/>
    <n v="0"/>
  </r>
  <r>
    <s v="KE043"/>
    <x v="4"/>
    <x v="0"/>
    <n v="7.8E-2"/>
    <n v="3.7160000000000002"/>
    <n v="0"/>
    <n v="4.8280000000000003"/>
    <n v="4.048"/>
    <n v="0"/>
    <n v="2.88"/>
    <n v="1.1160000000000001"/>
    <n v="4.8239999999999998"/>
    <n v="84.564102564102569"/>
    <n v="66.205128205128204"/>
    <n v="61.846153846153847"/>
    <n v="61.897435897435898"/>
    <n v="0"/>
  </r>
  <r>
    <s v="KE047"/>
    <x v="0"/>
    <x v="0"/>
    <n v="0.114"/>
    <n v="0.504"/>
    <n v="0"/>
    <n v="0"/>
    <n v="0.80959999999999999"/>
    <n v="0"/>
    <n v="1.6640000000000001"/>
    <n v="0.64480000000000004"/>
    <n v="2.7872000000000003"/>
    <n v="19.017543859649123"/>
    <n v="12.757894736842106"/>
    <n v="24.449122807017545"/>
    <n v="0"/>
    <n v="0"/>
  </r>
  <r>
    <s v="KE050"/>
    <x v="2"/>
    <x v="0"/>
    <n v="6.4347399999999999E-2"/>
    <n v="0.92900000000000005"/>
    <n v="0"/>
    <n v="1.2070000000000001"/>
    <n v="1.012"/>
    <n v="0"/>
    <n v="3.04"/>
    <n v="1.1779999999999999"/>
    <n v="5.0920000000000005"/>
    <n v="61.680813832415922"/>
    <n v="34.034009144114606"/>
    <n v="79.132956420927655"/>
    <n v="18.757556637875037"/>
    <n v="0"/>
  </r>
  <r>
    <s v="KE057"/>
    <x v="3"/>
    <x v="0"/>
    <n v="0.64868729999999997"/>
    <n v="1.5462000000000002"/>
    <n v="0.249"/>
    <n v="2.3146"/>
    <n v="1.8215999999999999"/>
    <n v="4.8000000000000001E-2"/>
    <n v="2.2400000000000002"/>
    <n v="0.86799999999999999"/>
    <n v="3.7520000000000002"/>
    <n v="5.8367105383441311"/>
    <n v="4.1462196038060251"/>
    <n v="6.1678408071192399"/>
    <n v="3.5681290507768537"/>
    <n v="7.3995590787733947E-2"/>
  </r>
  <r>
    <s v="KE066"/>
    <x v="2"/>
    <x v="0"/>
    <n v="8.7873199999999999E-2"/>
    <n v="0"/>
    <n v="0"/>
    <n v="0"/>
    <n v="0"/>
    <n v="0"/>
    <n v="2.08"/>
    <n v="0.80600000000000005"/>
    <n v="3.484"/>
    <n v="23.670470632684371"/>
    <n v="9.1723073701651927"/>
    <n v="39.648038309746319"/>
    <n v="0"/>
    <n v="0"/>
  </r>
  <r>
    <s v="KE072"/>
    <x v="4"/>
    <x v="0"/>
    <n v="0.61"/>
    <n v="21.57"/>
    <n v="0"/>
    <n v="36.21"/>
    <n v="20.239999999999998"/>
    <n v="0"/>
    <n v="6.4"/>
    <n v="2.48"/>
    <n v="10.72"/>
    <n v="45.852459016393439"/>
    <n v="37.245901639344261"/>
    <n v="17.57377049180328"/>
    <n v="59.360655737704924"/>
    <n v="0"/>
  </r>
  <r>
    <s v="KE083"/>
    <x v="2"/>
    <x v="0"/>
    <n v="0.3"/>
    <n v="4.2712000000000003"/>
    <n v="0"/>
    <n v="0.96560000000000001"/>
    <n v="6.4767999999999999"/>
    <n v="0"/>
    <n v="3.52"/>
    <n v="1.3639999999999999"/>
    <n v="5.8960000000000008"/>
    <n v="25.970666666666666"/>
    <n v="26.135999999999999"/>
    <n v="19.653333333333336"/>
    <n v="3.218666666666667"/>
    <n v="0"/>
  </r>
  <r>
    <s v="KE084"/>
    <x v="3"/>
    <x v="0"/>
    <n v="0.81900000000000006"/>
    <n v="15.780000000000001"/>
    <n v="11.62"/>
    <n v="24.14"/>
    <n v="6.16"/>
    <n v="0.06"/>
    <n v="1.92"/>
    <n v="0.74399999999999999"/>
    <n v="3.2160000000000002"/>
    <n v="21.611721611721613"/>
    <n v="8.4297924297924283"/>
    <n v="18.114774114774111"/>
    <n v="29.474969474969473"/>
    <n v="7.326007326007325E-2"/>
  </r>
  <r>
    <s v="KE085"/>
    <x v="1"/>
    <x v="0"/>
    <n v="4.8000000000000001E-2"/>
    <n v="1.9319999999999999"/>
    <n v="0"/>
    <n v="0"/>
    <n v="0"/>
    <n v="0"/>
    <n v="3.2"/>
    <n v="1.24"/>
    <n v="5.36"/>
    <n v="106.91666666666666"/>
    <n v="25.833333333333332"/>
    <n v="111.66666666666667"/>
    <n v="0"/>
    <n v="0"/>
  </r>
  <r>
    <s v="KE099"/>
    <x v="4"/>
    <x v="0"/>
    <n v="0.17899999999999999"/>
    <n v="0.94500000000000006"/>
    <n v="0"/>
    <n v="0"/>
    <n v="1.518"/>
    <n v="0"/>
    <n v="2.56"/>
    <n v="0.99199999999999999"/>
    <n v="4.2880000000000003"/>
    <n v="19.58100558659218"/>
    <n v="14.022346368715084"/>
    <n v="23.955307262569836"/>
    <n v="0"/>
    <n v="0"/>
  </r>
  <r>
    <s v="KE104"/>
    <x v="4"/>
    <x v="1"/>
    <n v="0.79699999999999993"/>
    <n v="40.716799999999999"/>
    <n v="0"/>
    <n v="3.8624000000000001"/>
    <n v="12.143999999999998"/>
    <n v="0"/>
    <n v="0.4"/>
    <n v="0.155"/>
    <n v="0.67"/>
    <n v="51.589460476787956"/>
    <n v="15.431618569636134"/>
    <n v="0.84065244667503147"/>
    <n v="4.8461731493099123"/>
    <n v="0"/>
  </r>
  <r>
    <s v="KE106"/>
    <x v="2"/>
    <x v="1"/>
    <n v="0.15190000000000001"/>
    <n v="0"/>
    <n v="0"/>
    <n v="0"/>
    <n v="0"/>
    <n v="0"/>
    <n v="2.88"/>
    <n v="1.1159999999999999"/>
    <n v="4.8239999999999998"/>
    <n v="18.959842001316655"/>
    <n v="7.3469387755102034"/>
    <n v="31.757735352205394"/>
    <n v="0"/>
    <n v="0"/>
  </r>
  <r>
    <s v="KE108"/>
    <x v="2"/>
    <x v="1"/>
    <n v="1.26"/>
    <n v="21.840000000000003"/>
    <n v="2.3239999999999998"/>
    <n v="0"/>
    <n v="7.3040000000000003"/>
    <n v="1.1999999999999999E-2"/>
    <n v="3.5200000000000005"/>
    <n v="1.3639999999999999"/>
    <n v="5.8960000000000008"/>
    <n v="20.12698412698413"/>
    <n v="6.8793650793650789"/>
    <n v="6.5238095238095246"/>
    <n v="0"/>
    <n v="9.5238095238095229E-3"/>
  </r>
  <r>
    <s v="KE109"/>
    <x v="0"/>
    <x v="1"/>
    <n v="1.1037000000000001"/>
    <n v="6.2319999999999993"/>
    <n v="0"/>
    <n v="24.14"/>
    <n v="0.40479999999999999"/>
    <n v="0"/>
    <n v="3.2"/>
    <n v="1.24"/>
    <n v="5.36"/>
    <n v="8.5458004892633852"/>
    <n v="1.4902600344296455"/>
    <n v="4.8563921355440787"/>
    <n v="21.871885476125758"/>
    <n v="0"/>
  </r>
  <r>
    <s v="KE116"/>
    <x v="3"/>
    <x v="1"/>
    <n v="1.5741000000000001"/>
    <n v="40.656000000000006"/>
    <n v="0"/>
    <n v="0"/>
    <n v="12.5488"/>
    <n v="0"/>
    <n v="3.2"/>
    <n v="1.24"/>
    <n v="5.36"/>
    <n v="27.860999936471639"/>
    <n v="8.7597992503652886"/>
    <n v="3.4051203862524617"/>
    <n v="0"/>
    <n v="0"/>
  </r>
  <r>
    <s v="KE131"/>
    <x v="4"/>
    <x v="1"/>
    <n v="0.17910000000000001"/>
    <n v="9.2899999999999991"/>
    <n v="0.249"/>
    <n v="12.212"/>
    <n v="10.3224"/>
    <n v="4.8000000000000001E-2"/>
    <n v="9.6"/>
    <n v="3.7199999999999998"/>
    <n v="16.080000000000002"/>
    <n v="105.47180346175321"/>
    <n v="78.405360134003345"/>
    <n v="91.172529313232829"/>
    <n v="68.185371300949186"/>
    <n v="0.26800670016750416"/>
  </r>
  <r>
    <s v="KE134"/>
    <x v="3"/>
    <x v="1"/>
    <n v="0.85100000000000009"/>
    <n v="22.400000000000002"/>
    <n v="0"/>
    <n v="0"/>
    <n v="10.119999999999999"/>
    <n v="0"/>
    <n v="3.24"/>
    <n v="1.2555000000000001"/>
    <n v="5.4269999999999996"/>
    <n v="30.129259694477085"/>
    <n v="13.367215041128082"/>
    <n v="6.3772032902467677"/>
    <n v="0"/>
    <n v="0"/>
  </r>
  <r>
    <s v="KE150"/>
    <x v="1"/>
    <x v="1"/>
    <n v="1.361"/>
    <n v="67.2"/>
    <n v="0"/>
    <n v="0"/>
    <n v="30.36"/>
    <n v="0"/>
    <n v="13.44"/>
    <n v="5.2079999999999993"/>
    <n v="22.512"/>
    <n v="59.250551065393097"/>
    <n v="26.13372520205731"/>
    <n v="16.540778839088905"/>
    <n v="0"/>
    <n v="0"/>
  </r>
  <r>
    <s v="KE151"/>
    <x v="0"/>
    <x v="1"/>
    <n v="8.5000000000000006E-2"/>
    <n v="0"/>
    <n v="0"/>
    <n v="0"/>
    <n v="0"/>
    <n v="0"/>
    <n v="2.16"/>
    <n v="0.83699999999999997"/>
    <n v="3.6180000000000003"/>
    <n v="25.411764705882351"/>
    <n v="9.8470588235294105"/>
    <n v="42.564705882352939"/>
    <n v="0"/>
    <n v="0"/>
  </r>
  <r>
    <s v="KE156"/>
    <x v="0"/>
    <x v="1"/>
    <n v="0.48099999999999998"/>
    <n v="15.59"/>
    <n v="0"/>
    <n v="12.07"/>
    <n v="20.239999999999998"/>
    <n v="0"/>
    <n v="0"/>
    <n v="0"/>
    <n v="0"/>
    <n v="32.411642411642411"/>
    <n v="42.07900207900208"/>
    <n v="0"/>
    <n v="25.093555093555096"/>
    <n v="0"/>
  </r>
  <r>
    <s v="KE165"/>
    <x v="4"/>
    <x v="1"/>
    <n v="1.5940599999999998"/>
    <n v="0"/>
    <n v="0"/>
    <n v="0"/>
    <n v="0"/>
    <n v="0"/>
    <n v="3.8400000000000003"/>
    <n v="1.488"/>
    <n v="6.4320000000000004"/>
    <n v="2.4089432016360743"/>
    <n v="0.93346549063397877"/>
    <n v="4.0349798627404247"/>
    <n v="0"/>
    <n v="0"/>
  </r>
  <r>
    <s v="KE177"/>
    <x v="0"/>
    <x v="1"/>
    <n v="0.28700000000000003"/>
    <n v="0"/>
    <n v="0"/>
    <n v="0"/>
    <n v="0"/>
    <n v="0"/>
    <n v="0"/>
    <n v="0"/>
    <n v="0"/>
    <n v="0"/>
    <n v="0"/>
    <n v="0"/>
    <n v="0"/>
    <n v="0"/>
  </r>
  <r>
    <s v="KE189"/>
    <x v="1"/>
    <x v="1"/>
    <n v="0.87730000000000008"/>
    <n v="0.504"/>
    <n v="0.996"/>
    <n v="0.56799999999999995"/>
    <n v="1.6192"/>
    <n v="0.192"/>
    <n v="2.56"/>
    <n v="0.99199999999999999"/>
    <n v="4.2880000000000003"/>
    <n v="3.4925339108628743"/>
    <n v="2.9764048786048103"/>
    <n v="6.023025190926707"/>
    <n v="0.64744101219651196"/>
    <n v="0.21885329989741251"/>
  </r>
  <r>
    <s v="KE191"/>
    <x v="2"/>
    <x v="1"/>
    <n v="0.193"/>
    <n v="2.016"/>
    <n v="0"/>
    <n v="0"/>
    <n v="3.2383999999999999"/>
    <n v="0"/>
    <n v="1.6800000000000002"/>
    <n v="0.65100000000000002"/>
    <n v="2.8140000000000001"/>
    <n v="19.150259067357513"/>
    <n v="20.152331606217619"/>
    <n v="14.580310880829016"/>
    <n v="0"/>
    <n v="0"/>
  </r>
  <r>
    <s v="KE195"/>
    <x v="3"/>
    <x v="1"/>
    <n v="0.13800000000000001"/>
    <n v="0"/>
    <n v="0"/>
    <n v="0"/>
    <n v="0"/>
    <n v="0"/>
    <n v="0.08"/>
    <n v="3.1E-2"/>
    <n v="0.13400000000000001"/>
    <n v="0.57971014492753614"/>
    <n v="0.22463768115942026"/>
    <n v="0.97101449275362317"/>
    <n v="0"/>
    <n v="0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90">
  <r>
    <s v="KE003"/>
    <x v="0"/>
    <x v="0"/>
    <x v="0"/>
    <n v="0"/>
    <n v="0"/>
    <n v="0"/>
    <n v="0"/>
    <n v="0"/>
  </r>
  <r>
    <s v="KE005"/>
    <x v="1"/>
    <x v="0"/>
    <x v="0"/>
    <m/>
    <m/>
    <m/>
    <m/>
    <m/>
  </r>
  <r>
    <s v="KE024"/>
    <x v="2"/>
    <x v="0"/>
    <x v="0"/>
    <m/>
    <m/>
    <m/>
    <m/>
    <m/>
  </r>
  <r>
    <s v="KE031"/>
    <x v="3"/>
    <x v="0"/>
    <x v="0"/>
    <m/>
    <m/>
    <m/>
    <m/>
    <m/>
  </r>
  <r>
    <s v="KE039"/>
    <x v="0"/>
    <x v="0"/>
    <x v="0"/>
    <m/>
    <m/>
    <m/>
    <m/>
    <m/>
  </r>
  <r>
    <s v="KE043"/>
    <x v="4"/>
    <x v="0"/>
    <x v="0"/>
    <m/>
    <m/>
    <m/>
    <m/>
    <m/>
  </r>
  <r>
    <s v="KE047"/>
    <x v="0"/>
    <x v="0"/>
    <x v="0"/>
    <n v="0"/>
    <n v="0"/>
    <n v="0"/>
    <n v="0"/>
    <n v="0"/>
  </r>
  <r>
    <s v="KE050"/>
    <x v="2"/>
    <x v="0"/>
    <x v="0"/>
    <m/>
    <m/>
    <m/>
    <m/>
    <m/>
  </r>
  <r>
    <s v="KE057"/>
    <x v="3"/>
    <x v="0"/>
    <x v="0"/>
    <n v="0"/>
    <n v="0.50013924331205839"/>
    <n v="0.61528987937106006"/>
    <n v="0.35088820429996193"/>
    <n v="0.11861009722815616"/>
  </r>
  <r>
    <s v="KE066"/>
    <x v="2"/>
    <x v="0"/>
    <x v="0"/>
    <n v="0"/>
    <n v="0"/>
    <n v="0"/>
    <n v="0"/>
    <n v="0"/>
  </r>
  <r>
    <s v="KE072"/>
    <x v="4"/>
    <x v="0"/>
    <x v="0"/>
    <m/>
    <m/>
    <m/>
    <m/>
    <m/>
  </r>
  <r>
    <s v="KE083"/>
    <x v="2"/>
    <x v="0"/>
    <x v="0"/>
    <n v="0"/>
    <n v="0"/>
    <n v="0"/>
    <n v="0"/>
    <n v="0"/>
  </r>
  <r>
    <s v="KE084"/>
    <x v="3"/>
    <x v="0"/>
    <x v="0"/>
    <m/>
    <m/>
    <m/>
    <m/>
    <m/>
  </r>
  <r>
    <s v="KE085"/>
    <x v="1"/>
    <x v="0"/>
    <x v="0"/>
    <n v="14.504504504504506"/>
    <n v="0"/>
    <n v="0"/>
    <n v="0"/>
    <n v="0"/>
  </r>
  <r>
    <s v="KE099"/>
    <x v="4"/>
    <x v="0"/>
    <x v="0"/>
    <m/>
    <m/>
    <m/>
    <m/>
    <m/>
  </r>
  <r>
    <s v="KE104"/>
    <x v="4"/>
    <x v="1"/>
    <x v="0"/>
    <m/>
    <m/>
    <m/>
    <m/>
    <m/>
  </r>
  <r>
    <s v="KE106"/>
    <x v="2"/>
    <x v="1"/>
    <x v="0"/>
    <m/>
    <m/>
    <m/>
    <m/>
    <m/>
  </r>
  <r>
    <s v="KE108"/>
    <x v="2"/>
    <x v="1"/>
    <x v="0"/>
    <m/>
    <m/>
    <m/>
    <m/>
    <m/>
  </r>
  <r>
    <s v="KE109"/>
    <x v="0"/>
    <x v="1"/>
    <x v="0"/>
    <m/>
    <m/>
    <m/>
    <m/>
    <m/>
  </r>
  <r>
    <s v="KE116"/>
    <x v="3"/>
    <x v="1"/>
    <x v="0"/>
    <m/>
    <m/>
    <m/>
    <m/>
    <m/>
  </r>
  <r>
    <s v="KE131"/>
    <x v="4"/>
    <x v="1"/>
    <x v="0"/>
    <n v="0"/>
    <n v="3.6934306569343063"/>
    <n v="4.5437956204379564"/>
    <n v="2.5912408759124084"/>
    <n v="0.87591240875912413"/>
  </r>
  <r>
    <s v="KE134"/>
    <x v="3"/>
    <x v="1"/>
    <x v="0"/>
    <m/>
    <m/>
    <m/>
    <m/>
    <m/>
  </r>
  <r>
    <s v="KE150"/>
    <x v="4"/>
    <x v="1"/>
    <x v="0"/>
    <m/>
    <m/>
    <m/>
    <m/>
    <m/>
  </r>
  <r>
    <s v="KE151"/>
    <x v="0"/>
    <x v="1"/>
    <x v="0"/>
    <m/>
    <m/>
    <m/>
    <m/>
    <m/>
  </r>
  <r>
    <s v="KE156"/>
    <x v="0"/>
    <x v="1"/>
    <x v="0"/>
    <n v="0"/>
    <n v="0"/>
    <n v="0"/>
    <n v="0"/>
    <n v="0"/>
  </r>
  <r>
    <s v="KE165"/>
    <x v="4"/>
    <x v="1"/>
    <x v="0"/>
    <m/>
    <m/>
    <m/>
    <m/>
    <m/>
  </r>
  <r>
    <s v="KE177"/>
    <x v="0"/>
    <x v="1"/>
    <x v="0"/>
    <m/>
    <m/>
    <m/>
    <m/>
    <m/>
  </r>
  <r>
    <s v="KE189"/>
    <x v="1"/>
    <x v="1"/>
    <x v="0"/>
    <n v="0"/>
    <n v="5.0599999999999996"/>
    <n v="6.2249999999999996"/>
    <n v="3.55"/>
    <n v="1.2"/>
  </r>
  <r>
    <s v="KE191"/>
    <x v="2"/>
    <x v="1"/>
    <x v="0"/>
    <n v="7.875"/>
    <n v="12.65"/>
    <n v="0"/>
    <n v="0"/>
    <n v="0"/>
  </r>
  <r>
    <s v="KE195"/>
    <x v="3"/>
    <x v="1"/>
    <x v="0"/>
    <m/>
    <m/>
    <m/>
    <m/>
    <m/>
  </r>
  <r>
    <s v="KE003"/>
    <x v="0"/>
    <x v="0"/>
    <x v="1"/>
    <n v="0"/>
    <n v="0"/>
    <n v="0"/>
    <n v="0"/>
    <n v="0"/>
  </r>
  <r>
    <s v="KE005"/>
    <x v="1"/>
    <x v="0"/>
    <x v="1"/>
    <n v="80.283185840707958"/>
    <n v="128.96283185840707"/>
    <n v="0"/>
    <n v="0"/>
    <n v="0"/>
  </r>
  <r>
    <s v="KE024"/>
    <x v="2"/>
    <x v="0"/>
    <x v="1"/>
    <n v="10.956521739130435"/>
    <n v="17.600000000000001"/>
    <n v="0"/>
    <n v="0"/>
    <n v="0"/>
  </r>
  <r>
    <s v="KE031"/>
    <x v="3"/>
    <x v="0"/>
    <x v="1"/>
    <m/>
    <m/>
    <m/>
    <m/>
    <m/>
  </r>
  <r>
    <s v="KE039"/>
    <x v="0"/>
    <x v="0"/>
    <x v="1"/>
    <n v="70.182410423452765"/>
    <n v="36.919869706840387"/>
    <n v="0"/>
    <n v="0"/>
    <n v="0"/>
  </r>
  <r>
    <s v="KE043"/>
    <x v="4"/>
    <x v="0"/>
    <x v="1"/>
    <n v="47.641025641025642"/>
    <n v="51.897435897435898"/>
    <n v="0"/>
    <n v="61.897435897435898"/>
    <n v="0"/>
  </r>
  <r>
    <s v="KE047"/>
    <x v="0"/>
    <x v="0"/>
    <x v="1"/>
    <n v="4.4210526315789469"/>
    <n v="7.1017543859649122"/>
    <n v="0"/>
    <n v="0"/>
    <n v="0"/>
  </r>
  <r>
    <s v="KE050"/>
    <x v="2"/>
    <x v="0"/>
    <x v="1"/>
    <n v="16.750811395600433"/>
    <n v="18.247385503065271"/>
    <n v="0"/>
    <n v="21.763433104940496"/>
    <n v="0"/>
  </r>
  <r>
    <s v="KE057"/>
    <x v="3"/>
    <x v="0"/>
    <x v="1"/>
    <n v="6.33688524590164"/>
    <n v="6.6360655737704919"/>
    <n v="0"/>
    <n v="8.9040983606557376"/>
    <n v="0"/>
  </r>
  <r>
    <s v="KE066"/>
    <x v="2"/>
    <x v="0"/>
    <x v="1"/>
    <n v="0"/>
    <n v="0"/>
    <n v="0"/>
    <n v="0"/>
    <n v="0"/>
  </r>
  <r>
    <s v="KE072"/>
    <x v="4"/>
    <x v="0"/>
    <x v="1"/>
    <n v="567.63157894736844"/>
    <n v="532.63157894736844"/>
    <n v="0"/>
    <n v="952.89473684210532"/>
    <n v="0"/>
  </r>
  <r>
    <s v="KE083"/>
    <x v="2"/>
    <x v="0"/>
    <x v="1"/>
    <n v="16.949206349206349"/>
    <n v="25.701587301587303"/>
    <n v="0"/>
    <n v="3.8317460317460319"/>
    <n v="0"/>
  </r>
  <r>
    <s v="KE084"/>
    <x v="3"/>
    <x v="0"/>
    <x v="1"/>
    <n v="31.341719077568129"/>
    <n v="0"/>
    <n v="0"/>
    <n v="126.51991614255763"/>
    <n v="0"/>
  </r>
  <r>
    <s v="KE085"/>
    <x v="1"/>
    <x v="0"/>
    <x v="1"/>
    <m/>
    <m/>
    <m/>
    <m/>
    <m/>
  </r>
  <r>
    <s v="KE099"/>
    <x v="4"/>
    <x v="0"/>
    <x v="1"/>
    <n v="5.2793296089385482"/>
    <n v="8.4804469273743024"/>
    <n v="0"/>
    <n v="0"/>
    <n v="0"/>
  </r>
  <r>
    <s v="KE104"/>
    <x v="4"/>
    <x v="1"/>
    <x v="1"/>
    <n v="4.8296296296296299"/>
    <n v="4.4095860566448808"/>
    <n v="0"/>
    <n v="8.4148148148148163"/>
    <n v="0"/>
  </r>
  <r>
    <s v="KE106"/>
    <x v="2"/>
    <x v="1"/>
    <x v="1"/>
    <n v="0"/>
    <n v="0"/>
    <n v="0"/>
    <n v="0"/>
    <n v="0"/>
  </r>
  <r>
    <s v="KE108"/>
    <x v="2"/>
    <x v="1"/>
    <x v="1"/>
    <n v="26.684073107049606"/>
    <n v="8.3864229765013061"/>
    <n v="0.86684073107049608"/>
    <n v="0"/>
    <n v="4.475941812756434E-3"/>
  </r>
  <r>
    <s v="KE109"/>
    <x v="0"/>
    <x v="1"/>
    <x v="1"/>
    <n v="6.4433416046319261"/>
    <n v="0.41852770885028945"/>
    <n v="0"/>
    <n v="24.958643507030605"/>
    <n v="0"/>
  </r>
  <r>
    <s v="KE116"/>
    <x v="3"/>
    <x v="1"/>
    <x v="1"/>
    <n v="40.5688888888889"/>
    <n v="5.3973333333333331"/>
    <n v="0"/>
    <n v="0"/>
    <n v="0"/>
  </r>
  <r>
    <s v="KE131"/>
    <x v="4"/>
    <x v="1"/>
    <x v="1"/>
    <n v="74.738535800482694"/>
    <n v="81.415929203539818"/>
    <n v="0"/>
    <n v="97.103781174577648"/>
    <n v="0"/>
  </r>
  <r>
    <s v="KE134"/>
    <x v="3"/>
    <x v="1"/>
    <x v="1"/>
    <n v="0"/>
    <n v="0"/>
    <n v="0"/>
    <n v="0"/>
    <n v="0"/>
  </r>
  <r>
    <s v="KE150"/>
    <x v="4"/>
    <x v="1"/>
    <x v="1"/>
    <n v="0"/>
    <n v="0"/>
    <n v="0"/>
    <n v="0"/>
    <n v="0"/>
  </r>
  <r>
    <s v="KE151"/>
    <x v="0"/>
    <x v="1"/>
    <x v="1"/>
    <n v="0"/>
    <n v="0"/>
    <n v="0"/>
    <n v="0"/>
    <n v="0"/>
  </r>
  <r>
    <s v="KE156"/>
    <x v="0"/>
    <x v="1"/>
    <x v="1"/>
    <n v="19.873817034700316"/>
    <n v="31.924290220820186"/>
    <n v="0"/>
    <n v="0"/>
    <n v="0"/>
  </r>
  <r>
    <s v="KE165"/>
    <x v="4"/>
    <x v="1"/>
    <x v="1"/>
    <n v="0"/>
    <n v="0"/>
    <n v="0"/>
    <n v="0"/>
    <n v="0"/>
  </r>
  <r>
    <s v="KE177"/>
    <x v="0"/>
    <x v="1"/>
    <x v="1"/>
    <n v="0"/>
    <n v="0"/>
    <n v="0"/>
    <n v="0"/>
    <n v="0"/>
  </r>
  <r>
    <s v="KE189"/>
    <x v="1"/>
    <x v="1"/>
    <x v="1"/>
    <n v="0.81513828238719077"/>
    <n v="1.3093967329775191"/>
    <n v="0"/>
    <n v="0"/>
    <n v="0"/>
  </r>
  <r>
    <s v="KE191"/>
    <x v="2"/>
    <x v="1"/>
    <x v="1"/>
    <n v="0"/>
    <n v="0"/>
    <n v="0"/>
    <n v="0"/>
    <n v="0"/>
  </r>
  <r>
    <s v="KE195"/>
    <x v="3"/>
    <x v="1"/>
    <x v="1"/>
    <n v="0"/>
    <n v="0"/>
    <n v="0"/>
    <n v="0"/>
    <n v="0"/>
  </r>
  <r>
    <s v="KE003"/>
    <x v="0"/>
    <x v="0"/>
    <x v="2"/>
    <m/>
    <m/>
    <m/>
    <m/>
    <m/>
  </r>
  <r>
    <s v="KE005"/>
    <x v="1"/>
    <x v="0"/>
    <x v="2"/>
    <n v="0"/>
    <n v="0"/>
    <n v="0"/>
    <n v="0"/>
    <n v="0"/>
  </r>
  <r>
    <s v="KE024"/>
    <x v="2"/>
    <x v="0"/>
    <x v="2"/>
    <m/>
    <m/>
    <m/>
    <m/>
    <m/>
  </r>
  <r>
    <s v="KE031"/>
    <x v="3"/>
    <x v="0"/>
    <x v="2"/>
    <m/>
    <m/>
    <m/>
    <m/>
    <m/>
  </r>
  <r>
    <s v="KE039"/>
    <x v="0"/>
    <x v="0"/>
    <x v="2"/>
    <m/>
    <m/>
    <m/>
    <m/>
    <m/>
  </r>
  <r>
    <s v="KE043"/>
    <x v="4"/>
    <x v="0"/>
    <x v="2"/>
    <m/>
    <m/>
    <m/>
    <m/>
    <m/>
  </r>
  <r>
    <s v="KE047"/>
    <x v="0"/>
    <x v="0"/>
    <x v="2"/>
    <m/>
    <m/>
    <m/>
    <m/>
    <m/>
  </r>
  <r>
    <s v="KE050"/>
    <x v="2"/>
    <x v="0"/>
    <x v="2"/>
    <m/>
    <m/>
    <m/>
    <m/>
    <m/>
  </r>
  <r>
    <s v="KE057"/>
    <x v="3"/>
    <x v="0"/>
    <x v="2"/>
    <m/>
    <m/>
    <m/>
    <m/>
    <m/>
  </r>
  <r>
    <s v="KE066"/>
    <x v="2"/>
    <x v="0"/>
    <x v="2"/>
    <m/>
    <m/>
    <m/>
    <m/>
    <m/>
  </r>
  <r>
    <s v="KE072"/>
    <x v="4"/>
    <x v="0"/>
    <x v="2"/>
    <m/>
    <m/>
    <m/>
    <m/>
    <m/>
  </r>
  <r>
    <s v="KE083"/>
    <x v="2"/>
    <x v="0"/>
    <x v="2"/>
    <m/>
    <m/>
    <m/>
    <m/>
    <m/>
  </r>
  <r>
    <s v="KE084"/>
    <x v="3"/>
    <x v="0"/>
    <x v="2"/>
    <m/>
    <m/>
    <m/>
    <m/>
    <m/>
  </r>
  <r>
    <s v="KE085"/>
    <x v="1"/>
    <x v="0"/>
    <x v="2"/>
    <m/>
    <m/>
    <m/>
    <m/>
    <m/>
  </r>
  <r>
    <s v="KE099"/>
    <x v="4"/>
    <x v="0"/>
    <x v="2"/>
    <m/>
    <m/>
    <m/>
    <m/>
    <m/>
  </r>
  <r>
    <s v="KE104"/>
    <x v="4"/>
    <x v="1"/>
    <x v="2"/>
    <n v="151.57480314960631"/>
    <n v="39.842519685039363"/>
    <n v="0"/>
    <n v="0"/>
    <n v="0"/>
  </r>
  <r>
    <s v="KE106"/>
    <x v="2"/>
    <x v="1"/>
    <x v="2"/>
    <m/>
    <m/>
    <m/>
    <m/>
    <m/>
  </r>
  <r>
    <s v="KE108"/>
    <x v="2"/>
    <x v="1"/>
    <x v="2"/>
    <n v="0"/>
    <n v="0"/>
    <n v="0"/>
    <n v="0"/>
    <n v="0"/>
  </r>
  <r>
    <s v="KE109"/>
    <x v="0"/>
    <x v="1"/>
    <x v="2"/>
    <m/>
    <m/>
    <m/>
    <m/>
    <m/>
  </r>
  <r>
    <s v="KE116"/>
    <x v="3"/>
    <x v="1"/>
    <x v="2"/>
    <n v="48.590021691973973"/>
    <n v="21.952277657266809"/>
    <n v="0"/>
    <n v="0"/>
    <n v="0"/>
  </r>
  <r>
    <s v="KE131"/>
    <x v="4"/>
    <x v="1"/>
    <x v="2"/>
    <m/>
    <m/>
    <m/>
    <m/>
    <m/>
  </r>
  <r>
    <s v="KE134"/>
    <x v="3"/>
    <x v="1"/>
    <x v="2"/>
    <n v="57.881136950904398"/>
    <n v="26.14987080103359"/>
    <n v="0"/>
    <n v="0"/>
    <n v="0"/>
  </r>
  <r>
    <s v="KE150"/>
    <x v="4"/>
    <x v="1"/>
    <x v="2"/>
    <n v="57.632933104631221"/>
    <n v="26.037735849056606"/>
    <n v="0"/>
    <n v="0"/>
    <n v="0"/>
  </r>
  <r>
    <s v="KE151"/>
    <x v="0"/>
    <x v="1"/>
    <x v="2"/>
    <m/>
    <m/>
    <m/>
    <m/>
    <m/>
  </r>
  <r>
    <s v="KE156"/>
    <x v="0"/>
    <x v="1"/>
    <x v="2"/>
    <m/>
    <m/>
    <m/>
    <m/>
    <m/>
  </r>
  <r>
    <s v="KE165"/>
    <x v="4"/>
    <x v="1"/>
    <x v="2"/>
    <n v="0"/>
    <n v="0"/>
    <n v="0"/>
    <n v="0"/>
    <n v="0"/>
  </r>
  <r>
    <s v="KE177"/>
    <x v="0"/>
    <x v="1"/>
    <x v="2"/>
    <m/>
    <m/>
    <m/>
    <m/>
    <m/>
  </r>
  <r>
    <s v="KE189"/>
    <x v="1"/>
    <x v="1"/>
    <x v="2"/>
    <m/>
    <m/>
    <m/>
    <m/>
    <m/>
  </r>
  <r>
    <s v="KE191"/>
    <x v="2"/>
    <x v="1"/>
    <x v="2"/>
    <n v="151.19999999999999"/>
    <n v="242.87999999999997"/>
    <n v="0"/>
    <n v="0"/>
    <n v="0"/>
  </r>
  <r>
    <s v="KE195"/>
    <x v="3"/>
    <x v="1"/>
    <x v="2"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2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K2:P41" firstHeaderRow="0" firstDataRow="1" firstDataCol="1"/>
  <pivotFields count="9">
    <pivotField showAll="0"/>
    <pivotField axis="axisRow" showAll="0">
      <items count="6">
        <item x="1"/>
        <item x="0"/>
        <item x="4"/>
        <item x="2"/>
        <item x="3"/>
        <item t="default"/>
      </items>
    </pivotField>
    <pivotField axis="axisRow" showAll="0">
      <items count="3">
        <item x="1"/>
        <item x="0"/>
        <item t="default"/>
      </items>
    </pivotField>
    <pivotField axis="axisRow" showAll="0">
      <items count="4">
        <item x="0"/>
        <item x="1"/>
        <item x="2"/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</pivotFields>
  <rowFields count="3">
    <field x="2"/>
    <field x="3"/>
    <field x="1"/>
  </rowFields>
  <rowItems count="39">
    <i>
      <x/>
    </i>
    <i r="1">
      <x/>
    </i>
    <i r="2">
      <x/>
    </i>
    <i r="2">
      <x v="1"/>
    </i>
    <i r="2">
      <x v="2"/>
    </i>
    <i r="2">
      <x v="3"/>
    </i>
    <i r="2">
      <x v="4"/>
    </i>
    <i r="1">
      <x v="1"/>
    </i>
    <i r="2">
      <x/>
    </i>
    <i r="2">
      <x v="1"/>
    </i>
    <i r="2">
      <x v="2"/>
    </i>
    <i r="2">
      <x v="3"/>
    </i>
    <i r="2">
      <x v="4"/>
    </i>
    <i r="1">
      <x v="2"/>
    </i>
    <i r="2">
      <x/>
    </i>
    <i r="2">
      <x v="1"/>
    </i>
    <i r="2">
      <x v="2"/>
    </i>
    <i r="2">
      <x v="3"/>
    </i>
    <i r="2">
      <x v="4"/>
    </i>
    <i>
      <x v="1"/>
    </i>
    <i r="1">
      <x/>
    </i>
    <i r="2">
      <x/>
    </i>
    <i r="2">
      <x v="1"/>
    </i>
    <i r="2">
      <x v="2"/>
    </i>
    <i r="2">
      <x v="3"/>
    </i>
    <i r="2">
      <x v="4"/>
    </i>
    <i r="1">
      <x v="1"/>
    </i>
    <i r="2">
      <x/>
    </i>
    <i r="2">
      <x v="1"/>
    </i>
    <i r="2">
      <x v="2"/>
    </i>
    <i r="2">
      <x v="3"/>
    </i>
    <i r="2">
      <x v="4"/>
    </i>
    <i r="1">
      <x v="2"/>
    </i>
    <i r="2">
      <x/>
    </i>
    <i r="2">
      <x v="1"/>
    </i>
    <i r="2">
      <x v="2"/>
    </i>
    <i r="2">
      <x v="3"/>
    </i>
    <i r="2">
      <x v="4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Average of N (kh/ha(" fld="4" subtotal="average" baseField="2" baseItem="0"/>
    <dataField name="Average of P (kg/ha)" fld="5" subtotal="average" baseField="2" baseItem="0"/>
    <dataField name="Average of K (kg/ha)" fld="6" subtotal="average" baseField="2" baseItem="0"/>
    <dataField name="Average of Ca (kg/ha)" fld="7" subtotal="average" baseField="2" baseItem="0"/>
    <dataField name="Average of Mg (kg/ha)" fld="8" subtotal="average" baseField="2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3" cacheId="118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BL2:BO15" firstHeaderRow="0" firstDataRow="1" firstDataCol="1"/>
  <pivotFields count="17">
    <pivotField showAll="0"/>
    <pivotField axis="axisRow" showAll="0">
      <items count="6">
        <item x="1"/>
        <item x="0"/>
        <item x="4"/>
        <item x="2"/>
        <item x="3"/>
        <item t="default"/>
      </items>
    </pivotField>
    <pivotField axis="axisRow" showAll="0">
      <items count="3">
        <item x="1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numFmtId="164" showAll="0"/>
    <pivotField dataField="1" numFmtId="164" showAll="0"/>
    <pivotField dataField="1" numFmtId="164" showAll="0"/>
    <pivotField numFmtId="164" showAll="0"/>
    <pivotField numFmtId="164" showAll="0"/>
  </pivotFields>
  <rowFields count="2">
    <field x="2"/>
    <field x="1"/>
  </rowFields>
  <rowItems count="13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ount of N (kg/ha)" fld="12" subtotal="countNums" baseField="1" baseItem="2"/>
    <dataField name="Count of P (kg/ha)" fld="13" subtotal="count" baseField="1" baseItem="2"/>
    <dataField name="Count of K (kg/ha)" fld="14" subtotal="count" baseField="1" baseItem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2" cacheId="11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K2:AP27" firstHeaderRow="0" firstDataRow="1" firstDataCol="1"/>
  <pivotFields count="11">
    <pivotField axis="axisRow" showAl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t="default"/>
      </items>
    </pivotField>
    <pivotField showAll="0"/>
    <pivotField showAll="0"/>
    <pivotField showAll="0"/>
    <pivotField showAll="0"/>
    <pivotField showAll="0"/>
    <pivotField dataField="1" showAll="0">
      <items count="32">
        <item x="11"/>
        <item x="5"/>
        <item x="8"/>
        <item x="3"/>
        <item x="24"/>
        <item x="9"/>
        <item x="17"/>
        <item x="1"/>
        <item x="29"/>
        <item x="10"/>
        <item x="16"/>
        <item x="20"/>
        <item x="18"/>
        <item x="7"/>
        <item x="13"/>
        <item x="0"/>
        <item x="14"/>
        <item x="22"/>
        <item x="28"/>
        <item x="26"/>
        <item x="15"/>
        <item x="23"/>
        <item x="21"/>
        <item x="6"/>
        <item x="12"/>
        <item x="25"/>
        <item x="19"/>
        <item x="4"/>
        <item x="2"/>
        <item x="27"/>
        <item x="30"/>
        <item t="default"/>
      </items>
    </pivotField>
    <pivotField dataField="1" showAll="0">
      <items count="22">
        <item x="11"/>
        <item x="3"/>
        <item x="4"/>
        <item x="18"/>
        <item x="7"/>
        <item x="8"/>
        <item x="16"/>
        <item x="13"/>
        <item x="1"/>
        <item x="14"/>
        <item x="19"/>
        <item x="6"/>
        <item x="17"/>
        <item x="12"/>
        <item x="10"/>
        <item x="0"/>
        <item x="15"/>
        <item x="5"/>
        <item x="9"/>
        <item x="2"/>
        <item x="20"/>
        <item t="default"/>
      </items>
    </pivotField>
    <pivotField dataField="1" showAll="0">
      <items count="8">
        <item x="0"/>
        <item x="2"/>
        <item x="1"/>
        <item x="5"/>
        <item x="4"/>
        <item x="3"/>
        <item x="6"/>
        <item t="default"/>
      </items>
    </pivotField>
    <pivotField dataField="1" showAll="0">
      <items count="14">
        <item x="0"/>
        <item x="6"/>
        <item x="11"/>
        <item x="8"/>
        <item x="4"/>
        <item x="5"/>
        <item x="9"/>
        <item x="3"/>
        <item x="10"/>
        <item x="2"/>
        <item x="1"/>
        <item x="7"/>
        <item x="12"/>
        <item t="default"/>
      </items>
    </pivotField>
    <pivotField dataField="1" showAll="0">
      <items count="8">
        <item x="0"/>
        <item x="1"/>
        <item x="4"/>
        <item x="2"/>
        <item x="3"/>
        <item x="5"/>
        <item x="6"/>
        <item t="default"/>
      </items>
    </pivotField>
  </pivotFields>
  <rowFields count="1">
    <field x="0"/>
  </rowFields>
  <rowItems count="2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Sum of Sum of N (kg)" fld="6" baseField="0" baseItem="0"/>
    <dataField name="Sum of Sum of K (kg)" fld="8" baseField="0" baseItem="0"/>
    <dataField name="Sum of Sum of Ca (kg)" fld="9" baseField="0" baseItem="0"/>
    <dataField name="Sum of Sum of P (kg)" fld="7" baseField="0" baseItem="0"/>
    <dataField name="Sum of Sum of Mg (kg)" fld="10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5" cacheId="11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R1:W66" firstHeaderRow="0" firstDataRow="1" firstDataCol="1"/>
  <pivotFields count="16">
    <pivotField axis="axisRow" showAl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t="default"/>
      </items>
    </pivotField>
    <pivotField showAll="0"/>
    <pivotField showAll="0">
      <items count="52">
        <item x="0"/>
        <item x="1"/>
        <item x="2"/>
        <item x="3"/>
        <item x="5"/>
        <item x="4"/>
        <item x="6"/>
        <item x="7"/>
        <item x="8"/>
        <item x="10"/>
        <item x="9"/>
        <item x="12"/>
        <item x="11"/>
        <item x="13"/>
        <item x="14"/>
        <item x="16"/>
        <item x="15"/>
        <item x="17"/>
        <item x="18"/>
        <item x="19"/>
        <item x="20"/>
        <item x="21"/>
        <item x="22"/>
        <item x="24"/>
        <item x="23"/>
        <item x="26"/>
        <item x="27"/>
        <item x="25"/>
        <item x="29"/>
        <item x="28"/>
        <item x="30"/>
        <item x="31"/>
        <item x="33"/>
        <item x="32"/>
        <item x="34"/>
        <item x="35"/>
        <item x="36"/>
        <item x="38"/>
        <item x="39"/>
        <item x="37"/>
        <item x="40"/>
        <item x="41"/>
        <item x="42"/>
        <item x="43"/>
        <item x="45"/>
        <item x="44"/>
        <item x="47"/>
        <item x="46"/>
        <item x="48"/>
        <item x="49"/>
        <item x="50"/>
        <item t="default"/>
      </items>
    </pivotField>
    <pivotField showAll="0"/>
    <pivotField showAll="0"/>
    <pivotField axis="axisRow" showAll="0">
      <items count="14">
        <item x="2"/>
        <item x="8"/>
        <item x="10"/>
        <item x="3"/>
        <item x="0"/>
        <item x="6"/>
        <item x="1"/>
        <item x="4"/>
        <item x="5"/>
        <item x="11"/>
        <item x="9"/>
        <item x="7"/>
        <item x="12"/>
        <item t="default"/>
      </items>
    </pivotField>
    <pivotField showAll="0"/>
    <pivotField showAll="0"/>
    <pivotField showAll="0"/>
    <pivotField showAll="0"/>
    <pivotField showAll="0"/>
    <pivotField dataField="1" showAll="0">
      <items count="38">
        <item x="22"/>
        <item x="25"/>
        <item x="7"/>
        <item x="5"/>
        <item x="19"/>
        <item x="20"/>
        <item x="17"/>
        <item x="28"/>
        <item x="21"/>
        <item x="2"/>
        <item x="15"/>
        <item x="18"/>
        <item x="8"/>
        <item x="29"/>
        <item x="16"/>
        <item x="35"/>
        <item x="0"/>
        <item x="31"/>
        <item x="26"/>
        <item x="1"/>
        <item x="33"/>
        <item x="11"/>
        <item x="12"/>
        <item x="13"/>
        <item x="27"/>
        <item x="4"/>
        <item x="30"/>
        <item x="3"/>
        <item x="23"/>
        <item x="14"/>
        <item x="24"/>
        <item x="32"/>
        <item x="6"/>
        <item x="10"/>
        <item x="9"/>
        <item x="34"/>
        <item x="36"/>
        <item t="default"/>
      </items>
    </pivotField>
    <pivotField dataField="1" showAll="0">
      <items count="22">
        <item x="3"/>
        <item x="6"/>
        <item x="4"/>
        <item x="11"/>
        <item x="16"/>
        <item x="12"/>
        <item x="2"/>
        <item x="10"/>
        <item x="18"/>
        <item x="9"/>
        <item x="19"/>
        <item x="0"/>
        <item x="15"/>
        <item x="14"/>
        <item x="1"/>
        <item x="7"/>
        <item x="8"/>
        <item x="17"/>
        <item x="13"/>
        <item x="5"/>
        <item x="20"/>
        <item t="default"/>
      </items>
    </pivotField>
    <pivotField dataField="1" showAll="0">
      <items count="8">
        <item x="0"/>
        <item x="1"/>
        <item x="2"/>
        <item x="5"/>
        <item x="4"/>
        <item x="3"/>
        <item x="6"/>
        <item t="default"/>
      </items>
    </pivotField>
    <pivotField dataField="1" showAll="0">
      <items count="14">
        <item x="0"/>
        <item x="6"/>
        <item x="8"/>
        <item x="11"/>
        <item x="5"/>
        <item x="4"/>
        <item x="3"/>
        <item x="9"/>
        <item x="10"/>
        <item x="2"/>
        <item x="1"/>
        <item x="7"/>
        <item x="12"/>
        <item t="default"/>
      </items>
    </pivotField>
    <pivotField dataField="1" showAll="0">
      <items count="8">
        <item x="0"/>
        <item x="1"/>
        <item x="4"/>
        <item x="3"/>
        <item x="2"/>
        <item x="5"/>
        <item x="6"/>
        <item t="default"/>
      </items>
    </pivotField>
  </pivotFields>
  <rowFields count="2">
    <field x="0"/>
    <field x="5"/>
  </rowFields>
  <rowItems count="65">
    <i>
      <x/>
    </i>
    <i r="1">
      <x v="4"/>
    </i>
    <i>
      <x v="1"/>
    </i>
    <i r="1">
      <x v="6"/>
    </i>
    <i>
      <x v="2"/>
    </i>
    <i r="1">
      <x/>
    </i>
    <i r="1">
      <x v="3"/>
    </i>
    <i r="1">
      <x v="4"/>
    </i>
    <i r="1">
      <x v="7"/>
    </i>
    <i>
      <x v="3"/>
    </i>
    <i r="1">
      <x v="4"/>
    </i>
    <i>
      <x v="4"/>
    </i>
    <i r="1">
      <x v="4"/>
    </i>
    <i>
      <x v="5"/>
    </i>
    <i r="1">
      <x v="4"/>
    </i>
    <i>
      <x v="6"/>
    </i>
    <i r="1">
      <x v="4"/>
    </i>
    <i>
      <x v="7"/>
    </i>
    <i r="1">
      <x v="4"/>
    </i>
    <i r="1">
      <x v="8"/>
    </i>
    <i>
      <x v="8"/>
    </i>
    <i r="1">
      <x v="5"/>
    </i>
    <i r="1">
      <x v="6"/>
    </i>
    <i>
      <x v="9"/>
    </i>
    <i r="1">
      <x v="4"/>
    </i>
    <i>
      <x v="10"/>
    </i>
    <i r="1">
      <x v="4"/>
    </i>
    <i r="1">
      <x v="11"/>
    </i>
    <i>
      <x v="11"/>
    </i>
    <i r="1">
      <x v="1"/>
    </i>
    <i r="1">
      <x v="4"/>
    </i>
    <i>
      <x v="12"/>
    </i>
    <i r="1">
      <x v="4"/>
    </i>
    <i>
      <x v="13"/>
    </i>
    <i r="1">
      <x v="4"/>
    </i>
    <i r="1">
      <x v="10"/>
    </i>
    <i>
      <x v="14"/>
    </i>
    <i r="1">
      <x v="2"/>
    </i>
    <i r="1">
      <x v="4"/>
    </i>
    <i>
      <x v="15"/>
    </i>
    <i r="1">
      <x v="4"/>
    </i>
    <i>
      <x v="16"/>
    </i>
    <i r="1">
      <x v="2"/>
    </i>
    <i r="1">
      <x v="4"/>
    </i>
    <i r="1">
      <x v="5"/>
    </i>
    <i r="1">
      <x v="10"/>
    </i>
    <i>
      <x v="17"/>
    </i>
    <i r="1">
      <x v="4"/>
    </i>
    <i r="1">
      <x v="9"/>
    </i>
    <i>
      <x v="18"/>
    </i>
    <i r="1">
      <x v="10"/>
    </i>
    <i>
      <x v="19"/>
    </i>
    <i r="1">
      <x v="10"/>
    </i>
    <i>
      <x v="20"/>
    </i>
    <i r="1">
      <x v="3"/>
    </i>
    <i r="1">
      <x v="4"/>
    </i>
    <i>
      <x v="21"/>
    </i>
    <i r="1">
      <x v="4"/>
    </i>
    <i r="1">
      <x v="8"/>
    </i>
    <i>
      <x v="22"/>
    </i>
    <i r="1">
      <x v="8"/>
    </i>
    <i r="1">
      <x v="10"/>
    </i>
    <i>
      <x v="23"/>
    </i>
    <i r="1">
      <x v="12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Sum of N (kg)" fld="11" baseField="2" baseItem="0"/>
    <dataField name="Sum of P (kg)" fld="12" baseField="2" baseItem="0"/>
    <dataField name="Sum of K (kg)" fld="13" baseField="2" baseItem="0"/>
    <dataField name="Sum of Ca (kg)" fld="14" baseField="2" baseItem="0"/>
    <dataField name="Sum of Mg (kg)" fld="15" baseField="2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2"/>
  <sheetViews>
    <sheetView topLeftCell="A7" workbookViewId="0">
      <selection activeCell="H3" sqref="H3"/>
    </sheetView>
  </sheetViews>
  <sheetFormatPr defaultRowHeight="15" x14ac:dyDescent="0.25"/>
  <sheetData>
    <row r="1" spans="1:19" x14ac:dyDescent="0.25">
      <c r="A1" s="23" t="s">
        <v>0</v>
      </c>
      <c r="B1" s="23" t="s">
        <v>1</v>
      </c>
      <c r="C1" s="23" t="s">
        <v>2</v>
      </c>
      <c r="D1" s="23" t="s">
        <v>3</v>
      </c>
      <c r="E1" s="23" t="s">
        <v>4</v>
      </c>
      <c r="F1" s="23" t="s">
        <v>5</v>
      </c>
      <c r="G1" s="23" t="s">
        <v>6</v>
      </c>
      <c r="H1" s="23" t="s">
        <v>8</v>
      </c>
      <c r="I1" s="23" t="s">
        <v>9</v>
      </c>
      <c r="J1" s="23" t="s">
        <v>10</v>
      </c>
      <c r="K1" s="23" t="s">
        <v>11</v>
      </c>
      <c r="L1" s="23" t="s">
        <v>284</v>
      </c>
      <c r="M1" s="23" t="s">
        <v>7</v>
      </c>
      <c r="N1" s="23" t="s">
        <v>78</v>
      </c>
      <c r="O1" s="23" t="s">
        <v>79</v>
      </c>
      <c r="P1" s="23" t="s">
        <v>80</v>
      </c>
      <c r="Q1" s="23" t="s">
        <v>81</v>
      </c>
      <c r="R1" s="23" t="s">
        <v>82</v>
      </c>
      <c r="S1" s="23" t="s">
        <v>83</v>
      </c>
    </row>
    <row r="2" spans="1:19" x14ac:dyDescent="0.25">
      <c r="A2" s="23" t="s">
        <v>46</v>
      </c>
      <c r="B2" s="23" t="s">
        <v>19</v>
      </c>
      <c r="C2" s="23" t="s">
        <v>21</v>
      </c>
      <c r="D2" s="23" t="s">
        <v>13</v>
      </c>
      <c r="E2" s="23" t="s">
        <v>17</v>
      </c>
      <c r="F2" s="23" t="s">
        <v>14</v>
      </c>
      <c r="G2" s="23" t="s">
        <v>286</v>
      </c>
      <c r="H2" s="23" t="s">
        <v>47</v>
      </c>
      <c r="I2" s="23">
        <v>15</v>
      </c>
      <c r="J2" s="23" t="s">
        <v>26</v>
      </c>
      <c r="K2" s="23" t="s">
        <v>34</v>
      </c>
      <c r="L2" s="23" t="s">
        <v>179</v>
      </c>
      <c r="M2" s="23" t="s">
        <v>42</v>
      </c>
      <c r="N2" s="23">
        <v>150</v>
      </c>
      <c r="O2" s="23">
        <v>175</v>
      </c>
      <c r="P2" s="23">
        <v>200</v>
      </c>
      <c r="Q2" s="23" t="s">
        <v>84</v>
      </c>
      <c r="R2" s="23" t="s">
        <v>85</v>
      </c>
      <c r="S2" s="23" t="s">
        <v>84</v>
      </c>
    </row>
    <row r="3" spans="1:19" x14ac:dyDescent="0.25">
      <c r="A3" s="23" t="s">
        <v>46</v>
      </c>
      <c r="B3" s="23" t="s">
        <v>38</v>
      </c>
      <c r="C3" s="23" t="s">
        <v>21</v>
      </c>
      <c r="D3" s="23" t="s">
        <v>13</v>
      </c>
      <c r="E3" s="23" t="s">
        <v>17</v>
      </c>
      <c r="F3" s="23" t="s">
        <v>14</v>
      </c>
      <c r="G3" s="23" t="s">
        <v>286</v>
      </c>
      <c r="H3" s="23" t="s">
        <v>47</v>
      </c>
      <c r="I3" s="23">
        <v>21</v>
      </c>
      <c r="J3" s="23" t="s">
        <v>26</v>
      </c>
      <c r="K3" s="23" t="s">
        <v>49</v>
      </c>
      <c r="L3" s="23" t="s">
        <v>179</v>
      </c>
      <c r="M3" s="23" t="s">
        <v>42</v>
      </c>
      <c r="N3" s="23">
        <v>150</v>
      </c>
      <c r="O3" s="23">
        <v>175</v>
      </c>
      <c r="P3" s="23">
        <v>200</v>
      </c>
      <c r="Q3" s="23" t="s">
        <v>84</v>
      </c>
      <c r="R3" s="23" t="s">
        <v>85</v>
      </c>
      <c r="S3" s="23" t="s">
        <v>85</v>
      </c>
    </row>
    <row r="4" spans="1:19" x14ac:dyDescent="0.25">
      <c r="A4" s="23" t="s">
        <v>74</v>
      </c>
      <c r="B4" s="23" t="s">
        <v>16</v>
      </c>
      <c r="C4" s="23" t="s">
        <v>21</v>
      </c>
      <c r="D4" s="23" t="s">
        <v>13</v>
      </c>
      <c r="E4" s="23" t="s">
        <v>17</v>
      </c>
      <c r="F4" s="23" t="s">
        <v>14</v>
      </c>
      <c r="G4" s="23" t="s">
        <v>286</v>
      </c>
      <c r="H4" s="23" t="s">
        <v>47</v>
      </c>
      <c r="I4" s="23">
        <v>4</v>
      </c>
      <c r="J4" s="23" t="s">
        <v>26</v>
      </c>
      <c r="K4" s="23" t="s">
        <v>34</v>
      </c>
      <c r="L4" s="23" t="s">
        <v>179</v>
      </c>
      <c r="M4" s="23" t="s">
        <v>42</v>
      </c>
      <c r="N4" s="23">
        <v>150</v>
      </c>
      <c r="O4" s="23">
        <v>175</v>
      </c>
      <c r="P4" s="23">
        <v>200</v>
      </c>
      <c r="Q4" s="23" t="s">
        <v>84</v>
      </c>
      <c r="R4" s="23" t="s">
        <v>85</v>
      </c>
      <c r="S4" s="23" t="s">
        <v>84</v>
      </c>
    </row>
    <row r="5" spans="1:19" x14ac:dyDescent="0.25">
      <c r="A5" s="23" t="s">
        <v>74</v>
      </c>
      <c r="B5" s="23" t="s">
        <v>16</v>
      </c>
      <c r="C5" s="23" t="s">
        <v>21</v>
      </c>
      <c r="D5" s="23" t="s">
        <v>13</v>
      </c>
      <c r="E5" s="23" t="s">
        <v>71</v>
      </c>
      <c r="F5" s="23" t="s">
        <v>14</v>
      </c>
      <c r="G5" s="23" t="s">
        <v>286</v>
      </c>
      <c r="H5" s="23" t="s">
        <v>47</v>
      </c>
      <c r="I5" s="23">
        <v>4</v>
      </c>
      <c r="J5" s="23" t="s">
        <v>26</v>
      </c>
      <c r="K5" s="23" t="s">
        <v>34</v>
      </c>
      <c r="L5" s="23" t="s">
        <v>179</v>
      </c>
      <c r="M5" s="23" t="s">
        <v>42</v>
      </c>
      <c r="N5" s="23">
        <v>150</v>
      </c>
      <c r="O5" s="23">
        <v>175</v>
      </c>
      <c r="P5" s="23">
        <v>200</v>
      </c>
      <c r="Q5" s="23" t="s">
        <v>84</v>
      </c>
      <c r="R5" s="23" t="s">
        <v>85</v>
      </c>
      <c r="S5" s="23" t="s">
        <v>84</v>
      </c>
    </row>
    <row r="6" spans="1:19" x14ac:dyDescent="0.25">
      <c r="A6" s="23" t="s">
        <v>74</v>
      </c>
      <c r="B6" s="23" t="s">
        <v>28</v>
      </c>
      <c r="C6" s="23" t="s">
        <v>21</v>
      </c>
      <c r="D6" s="23" t="s">
        <v>13</v>
      </c>
      <c r="E6" s="23" t="s">
        <v>71</v>
      </c>
      <c r="F6" s="23" t="s">
        <v>14</v>
      </c>
      <c r="G6" s="23" t="s">
        <v>286</v>
      </c>
      <c r="H6" s="23" t="s">
        <v>47</v>
      </c>
      <c r="I6" s="23">
        <v>4</v>
      </c>
      <c r="J6" s="23" t="s">
        <v>26</v>
      </c>
      <c r="K6" s="23" t="s">
        <v>34</v>
      </c>
      <c r="L6" s="23" t="s">
        <v>179</v>
      </c>
      <c r="M6" s="23" t="s">
        <v>42</v>
      </c>
      <c r="N6" s="23">
        <v>150</v>
      </c>
      <c r="O6" s="23">
        <v>175</v>
      </c>
      <c r="P6" s="23">
        <v>200</v>
      </c>
      <c r="Q6" s="23" t="s">
        <v>84</v>
      </c>
      <c r="R6" s="23" t="s">
        <v>85</v>
      </c>
      <c r="S6" s="23" t="s">
        <v>84</v>
      </c>
    </row>
    <row r="7" spans="1:19" x14ac:dyDescent="0.25">
      <c r="A7" s="23" t="s">
        <v>74</v>
      </c>
      <c r="B7" s="23" t="s">
        <v>28</v>
      </c>
      <c r="C7" s="23" t="s">
        <v>21</v>
      </c>
      <c r="D7" s="23" t="s">
        <v>13</v>
      </c>
      <c r="E7" s="23" t="s">
        <v>17</v>
      </c>
      <c r="F7" s="23" t="s">
        <v>14</v>
      </c>
      <c r="G7" s="23" t="s">
        <v>286</v>
      </c>
      <c r="H7" s="23" t="s">
        <v>47</v>
      </c>
      <c r="I7" s="23">
        <v>4</v>
      </c>
      <c r="J7" s="23" t="s">
        <v>26</v>
      </c>
      <c r="K7" s="23" t="s">
        <v>34</v>
      </c>
      <c r="L7" s="23" t="s">
        <v>179</v>
      </c>
      <c r="M7" s="23" t="s">
        <v>42</v>
      </c>
      <c r="N7" s="23">
        <v>150</v>
      </c>
      <c r="O7" s="23">
        <v>175</v>
      </c>
      <c r="P7" s="23">
        <v>200</v>
      </c>
      <c r="Q7" s="23" t="s">
        <v>84</v>
      </c>
      <c r="R7" s="23" t="s">
        <v>85</v>
      </c>
      <c r="S7" s="23" t="s">
        <v>84</v>
      </c>
    </row>
    <row r="8" spans="1:19" x14ac:dyDescent="0.25">
      <c r="A8" s="23" t="s">
        <v>86</v>
      </c>
      <c r="B8" s="23" t="s">
        <v>16</v>
      </c>
      <c r="C8" s="23" t="s">
        <v>21</v>
      </c>
      <c r="D8" s="23" t="s">
        <v>13</v>
      </c>
      <c r="E8" s="23" t="s">
        <v>29</v>
      </c>
      <c r="F8" s="23" t="s">
        <v>14</v>
      </c>
      <c r="G8" s="23" t="s">
        <v>286</v>
      </c>
      <c r="H8" s="23" t="s">
        <v>47</v>
      </c>
      <c r="I8" s="23">
        <v>1</v>
      </c>
      <c r="J8" s="23" t="s">
        <v>26</v>
      </c>
      <c r="K8" s="23" t="s">
        <v>34</v>
      </c>
      <c r="L8" s="23" t="s">
        <v>179</v>
      </c>
      <c r="M8" s="23" t="s">
        <v>42</v>
      </c>
      <c r="N8" s="23">
        <v>150</v>
      </c>
      <c r="O8" s="23">
        <v>175</v>
      </c>
      <c r="P8" s="23">
        <v>200</v>
      </c>
      <c r="Q8" s="23" t="s">
        <v>84</v>
      </c>
      <c r="R8" s="23" t="s">
        <v>85</v>
      </c>
      <c r="S8" s="23" t="s">
        <v>84</v>
      </c>
    </row>
    <row r="9" spans="1:19" x14ac:dyDescent="0.25">
      <c r="A9" s="23" t="s">
        <v>86</v>
      </c>
      <c r="B9" s="23" t="s">
        <v>28</v>
      </c>
      <c r="C9" s="23" t="s">
        <v>21</v>
      </c>
      <c r="D9" s="23" t="s">
        <v>13</v>
      </c>
      <c r="E9" s="23" t="s">
        <v>87</v>
      </c>
      <c r="F9" s="23" t="s">
        <v>14</v>
      </c>
      <c r="G9" s="23" t="s">
        <v>286</v>
      </c>
      <c r="H9" s="23" t="s">
        <v>88</v>
      </c>
      <c r="I9" s="23">
        <v>1</v>
      </c>
      <c r="J9" s="23" t="s">
        <v>26</v>
      </c>
      <c r="K9" s="23" t="s">
        <v>34</v>
      </c>
      <c r="L9" s="23" t="s">
        <v>179</v>
      </c>
      <c r="M9" s="23" t="s">
        <v>61</v>
      </c>
      <c r="N9" s="23">
        <v>120</v>
      </c>
      <c r="O9" s="23">
        <v>120</v>
      </c>
      <c r="P9" s="23">
        <v>120</v>
      </c>
      <c r="Q9" s="23" t="s">
        <v>84</v>
      </c>
      <c r="R9" s="23" t="s">
        <v>85</v>
      </c>
      <c r="S9" s="23" t="s">
        <v>84</v>
      </c>
    </row>
    <row r="10" spans="1:19" x14ac:dyDescent="0.25">
      <c r="A10" s="23" t="s">
        <v>86</v>
      </c>
      <c r="B10" s="23" t="s">
        <v>28</v>
      </c>
      <c r="C10" s="23" t="s">
        <v>21</v>
      </c>
      <c r="D10" s="23" t="s">
        <v>13</v>
      </c>
      <c r="E10" s="23" t="s">
        <v>87</v>
      </c>
      <c r="F10" s="23" t="s">
        <v>14</v>
      </c>
      <c r="G10" s="23" t="s">
        <v>286</v>
      </c>
      <c r="H10" s="23" t="s">
        <v>47</v>
      </c>
      <c r="I10" s="23">
        <v>1</v>
      </c>
      <c r="J10" s="23" t="s">
        <v>26</v>
      </c>
      <c r="K10" s="23" t="s">
        <v>34</v>
      </c>
      <c r="L10" s="23" t="s">
        <v>179</v>
      </c>
      <c r="M10" s="23" t="s">
        <v>61</v>
      </c>
      <c r="N10" s="23">
        <v>120</v>
      </c>
      <c r="O10" s="23">
        <v>120</v>
      </c>
      <c r="P10" s="23">
        <v>120</v>
      </c>
      <c r="Q10" s="23" t="s">
        <v>84</v>
      </c>
      <c r="R10" s="23" t="s">
        <v>85</v>
      </c>
      <c r="S10" s="23" t="s">
        <v>84</v>
      </c>
    </row>
    <row r="11" spans="1:19" x14ac:dyDescent="0.25">
      <c r="A11" s="23" t="s">
        <v>86</v>
      </c>
      <c r="B11" s="23" t="s">
        <v>59</v>
      </c>
      <c r="C11" s="23" t="s">
        <v>21</v>
      </c>
      <c r="D11" s="23" t="s">
        <v>13</v>
      </c>
      <c r="E11" s="23" t="s">
        <v>87</v>
      </c>
      <c r="F11" s="23" t="s">
        <v>14</v>
      </c>
      <c r="G11" s="23" t="s">
        <v>286</v>
      </c>
      <c r="H11" s="23" t="s">
        <v>89</v>
      </c>
      <c r="I11" s="23">
        <v>1</v>
      </c>
      <c r="J11" s="23" t="s">
        <v>26</v>
      </c>
      <c r="K11" s="23" t="s">
        <v>34</v>
      </c>
      <c r="L11" s="23" t="s">
        <v>179</v>
      </c>
      <c r="M11" s="23" t="s">
        <v>61</v>
      </c>
      <c r="N11" s="23">
        <v>120</v>
      </c>
      <c r="O11" s="23">
        <v>120</v>
      </c>
      <c r="P11" s="23">
        <v>120</v>
      </c>
      <c r="Q11" s="23" t="s">
        <v>84</v>
      </c>
      <c r="R11" s="23" t="s">
        <v>85</v>
      </c>
      <c r="S11" s="23" t="s">
        <v>84</v>
      </c>
    </row>
    <row r="12" spans="1:19" x14ac:dyDescent="0.25">
      <c r="A12" s="23" t="s">
        <v>86</v>
      </c>
      <c r="B12" s="23" t="s">
        <v>28</v>
      </c>
      <c r="C12" s="23" t="s">
        <v>21</v>
      </c>
      <c r="D12" s="23" t="s">
        <v>13</v>
      </c>
      <c r="E12" s="23" t="s">
        <v>87</v>
      </c>
      <c r="F12" s="23" t="s">
        <v>14</v>
      </c>
      <c r="G12" s="23" t="s">
        <v>286</v>
      </c>
      <c r="H12" s="23" t="s">
        <v>90</v>
      </c>
      <c r="I12" s="23">
        <v>1</v>
      </c>
      <c r="J12" s="23" t="s">
        <v>26</v>
      </c>
      <c r="K12" s="23" t="s">
        <v>34</v>
      </c>
      <c r="L12" s="23" t="s">
        <v>179</v>
      </c>
      <c r="M12" s="23" t="s">
        <v>61</v>
      </c>
      <c r="N12" s="23">
        <v>120</v>
      </c>
      <c r="O12" s="23">
        <v>120</v>
      </c>
      <c r="P12" s="23">
        <v>120</v>
      </c>
      <c r="Q12" s="23" t="s">
        <v>84</v>
      </c>
      <c r="R12" s="23" t="s">
        <v>85</v>
      </c>
      <c r="S12" s="23" t="s">
        <v>84</v>
      </c>
    </row>
    <row r="13" spans="1:19" x14ac:dyDescent="0.25">
      <c r="A13" s="23" t="s">
        <v>86</v>
      </c>
      <c r="B13" s="23" t="s">
        <v>16</v>
      </c>
      <c r="C13" s="23" t="s">
        <v>21</v>
      </c>
      <c r="D13" s="23" t="s">
        <v>13</v>
      </c>
      <c r="E13" s="23" t="s">
        <v>29</v>
      </c>
      <c r="F13" s="23" t="s">
        <v>14</v>
      </c>
      <c r="G13" s="23" t="s">
        <v>286</v>
      </c>
      <c r="H13" s="23" t="s">
        <v>25</v>
      </c>
      <c r="I13" s="23">
        <v>2</v>
      </c>
      <c r="J13" s="23" t="s">
        <v>26</v>
      </c>
      <c r="K13" s="23" t="s">
        <v>34</v>
      </c>
      <c r="L13" s="23" t="s">
        <v>179</v>
      </c>
      <c r="M13" s="23" t="s">
        <v>68</v>
      </c>
      <c r="N13" s="23">
        <v>80</v>
      </c>
      <c r="O13" s="23">
        <v>80</v>
      </c>
      <c r="P13" s="23">
        <v>80</v>
      </c>
      <c r="Q13" s="23" t="s">
        <v>84</v>
      </c>
      <c r="R13" s="23" t="s">
        <v>85</v>
      </c>
      <c r="S13" s="23" t="s">
        <v>84</v>
      </c>
    </row>
    <row r="14" spans="1:19" x14ac:dyDescent="0.25">
      <c r="A14" s="23" t="s">
        <v>86</v>
      </c>
      <c r="B14" s="23" t="s">
        <v>19</v>
      </c>
      <c r="C14" s="23" t="s">
        <v>21</v>
      </c>
      <c r="D14" s="23" t="s">
        <v>13</v>
      </c>
      <c r="E14" s="23" t="s">
        <v>17</v>
      </c>
      <c r="F14" s="23" t="s">
        <v>14</v>
      </c>
      <c r="G14" s="23" t="s">
        <v>286</v>
      </c>
      <c r="H14" s="23" t="s">
        <v>25</v>
      </c>
      <c r="I14" s="23">
        <v>100</v>
      </c>
      <c r="J14" s="23" t="s">
        <v>26</v>
      </c>
      <c r="K14" s="23" t="s">
        <v>34</v>
      </c>
      <c r="L14" s="23" t="s">
        <v>179</v>
      </c>
      <c r="M14" s="23" t="s">
        <v>30</v>
      </c>
      <c r="N14" s="23">
        <v>3000</v>
      </c>
      <c r="O14" s="23">
        <v>3000</v>
      </c>
      <c r="P14" s="23">
        <v>3000</v>
      </c>
      <c r="Q14" s="23" t="s">
        <v>84</v>
      </c>
      <c r="R14" s="23" t="s">
        <v>85</v>
      </c>
      <c r="S14" s="23" t="s">
        <v>84</v>
      </c>
    </row>
    <row r="15" spans="1:19" x14ac:dyDescent="0.25">
      <c r="A15" s="23" t="s">
        <v>86</v>
      </c>
      <c r="B15" s="23" t="s">
        <v>19</v>
      </c>
      <c r="C15" s="23" t="s">
        <v>21</v>
      </c>
      <c r="D15" s="23" t="s">
        <v>13</v>
      </c>
      <c r="E15" s="23" t="s">
        <v>17</v>
      </c>
      <c r="F15" s="23" t="s">
        <v>14</v>
      </c>
      <c r="G15" s="23" t="s">
        <v>286</v>
      </c>
      <c r="H15" s="23" t="s">
        <v>25</v>
      </c>
      <c r="I15" s="23">
        <v>100</v>
      </c>
      <c r="J15" s="23" t="s">
        <v>26</v>
      </c>
      <c r="K15" s="23" t="s">
        <v>34</v>
      </c>
      <c r="L15" s="23" t="s">
        <v>179</v>
      </c>
      <c r="M15" s="23" t="s">
        <v>68</v>
      </c>
      <c r="N15" s="23">
        <v>80</v>
      </c>
      <c r="O15" s="23">
        <v>80</v>
      </c>
      <c r="P15" s="23">
        <v>80</v>
      </c>
      <c r="Q15" s="23" t="s">
        <v>84</v>
      </c>
      <c r="R15" s="23" t="s">
        <v>85</v>
      </c>
      <c r="S15" s="23" t="s">
        <v>84</v>
      </c>
    </row>
    <row r="16" spans="1:19" x14ac:dyDescent="0.25">
      <c r="A16" s="23" t="s">
        <v>86</v>
      </c>
      <c r="B16" s="23" t="s">
        <v>19</v>
      </c>
      <c r="C16" s="23" t="s">
        <v>21</v>
      </c>
      <c r="D16" s="23" t="s">
        <v>13</v>
      </c>
      <c r="E16" s="23" t="s">
        <v>17</v>
      </c>
      <c r="F16" s="23" t="s">
        <v>14</v>
      </c>
      <c r="G16" s="23" t="s">
        <v>286</v>
      </c>
      <c r="H16" s="23" t="s">
        <v>47</v>
      </c>
      <c r="I16" s="23">
        <v>150</v>
      </c>
      <c r="J16" s="23" t="s">
        <v>26</v>
      </c>
      <c r="K16" s="23" t="s">
        <v>34</v>
      </c>
      <c r="L16" s="23" t="s">
        <v>179</v>
      </c>
      <c r="M16" s="23" t="s">
        <v>42</v>
      </c>
      <c r="N16" s="23">
        <v>150</v>
      </c>
      <c r="O16" s="23">
        <v>175</v>
      </c>
      <c r="P16" s="23">
        <v>200</v>
      </c>
      <c r="Q16" s="23" t="s">
        <v>84</v>
      </c>
      <c r="R16" s="23" t="s">
        <v>85</v>
      </c>
      <c r="S16" s="23" t="s">
        <v>84</v>
      </c>
    </row>
    <row r="17" spans="1:19" x14ac:dyDescent="0.25">
      <c r="A17" s="23" t="s">
        <v>86</v>
      </c>
      <c r="B17" s="23" t="s">
        <v>38</v>
      </c>
      <c r="C17" s="23" t="s">
        <v>21</v>
      </c>
      <c r="D17" s="23" t="s">
        <v>13</v>
      </c>
      <c r="E17" s="23" t="s">
        <v>73</v>
      </c>
      <c r="F17" s="23" t="s">
        <v>14</v>
      </c>
      <c r="G17" s="23" t="s">
        <v>286</v>
      </c>
      <c r="H17" s="23" t="s">
        <v>25</v>
      </c>
      <c r="I17" s="23">
        <v>2.5</v>
      </c>
      <c r="J17" s="23" t="s">
        <v>33</v>
      </c>
      <c r="K17" s="23" t="s">
        <v>34</v>
      </c>
      <c r="L17" s="23" t="s">
        <v>179</v>
      </c>
      <c r="M17" s="23" t="s">
        <v>30</v>
      </c>
      <c r="N17" s="23">
        <v>3500</v>
      </c>
      <c r="O17" s="23">
        <v>3500</v>
      </c>
      <c r="P17" s="23">
        <v>3500</v>
      </c>
      <c r="Q17" s="23" t="s">
        <v>84</v>
      </c>
      <c r="R17" s="23" t="s">
        <v>84</v>
      </c>
      <c r="S17" s="23" t="s">
        <v>85</v>
      </c>
    </row>
    <row r="18" spans="1:19" x14ac:dyDescent="0.25">
      <c r="A18" s="23" t="s">
        <v>86</v>
      </c>
      <c r="B18" s="23" t="s">
        <v>38</v>
      </c>
      <c r="C18" s="23" t="s">
        <v>21</v>
      </c>
      <c r="D18" s="23" t="s">
        <v>13</v>
      </c>
      <c r="E18" s="23" t="s">
        <v>73</v>
      </c>
      <c r="F18" s="23" t="s">
        <v>14</v>
      </c>
      <c r="G18" s="23" t="s">
        <v>286</v>
      </c>
      <c r="H18" s="23" t="s">
        <v>25</v>
      </c>
      <c r="I18" s="23">
        <v>2.5</v>
      </c>
      <c r="J18" s="23" t="s">
        <v>33</v>
      </c>
      <c r="K18" s="23" t="s">
        <v>34</v>
      </c>
      <c r="L18" s="23" t="s">
        <v>179</v>
      </c>
      <c r="M18" s="23" t="s">
        <v>68</v>
      </c>
      <c r="N18" s="23">
        <v>3500</v>
      </c>
      <c r="O18" s="23">
        <v>3500</v>
      </c>
      <c r="P18" s="23">
        <v>3500</v>
      </c>
      <c r="Q18" s="23" t="s">
        <v>84</v>
      </c>
      <c r="R18" s="23" t="s">
        <v>84</v>
      </c>
      <c r="S18" s="23" t="s">
        <v>85</v>
      </c>
    </row>
    <row r="19" spans="1:19" x14ac:dyDescent="0.25">
      <c r="A19" s="23" t="s">
        <v>86</v>
      </c>
      <c r="B19" s="23" t="s">
        <v>38</v>
      </c>
      <c r="C19" s="23" t="s">
        <v>21</v>
      </c>
      <c r="D19" s="23" t="s">
        <v>13</v>
      </c>
      <c r="E19" s="23" t="s">
        <v>73</v>
      </c>
      <c r="F19" s="23" t="s">
        <v>14</v>
      </c>
      <c r="G19" s="23" t="s">
        <v>286</v>
      </c>
      <c r="H19" s="23" t="s">
        <v>47</v>
      </c>
      <c r="I19" s="23">
        <v>3</v>
      </c>
      <c r="J19" s="23" t="s">
        <v>33</v>
      </c>
      <c r="K19" s="23" t="s">
        <v>34</v>
      </c>
      <c r="L19" s="23" t="s">
        <v>179</v>
      </c>
      <c r="M19" s="23" t="s">
        <v>42</v>
      </c>
      <c r="N19" s="23">
        <v>4000</v>
      </c>
      <c r="O19" s="23">
        <v>4000</v>
      </c>
      <c r="P19" s="23">
        <v>4000</v>
      </c>
      <c r="Q19" s="23" t="s">
        <v>84</v>
      </c>
      <c r="R19" s="23" t="s">
        <v>84</v>
      </c>
      <c r="S19" s="23" t="s">
        <v>85</v>
      </c>
    </row>
    <row r="20" spans="1:19" x14ac:dyDescent="0.25">
      <c r="A20" s="23" t="s">
        <v>48</v>
      </c>
      <c r="B20" s="23" t="s">
        <v>38</v>
      </c>
      <c r="C20" s="23" t="s">
        <v>21</v>
      </c>
      <c r="D20" s="23" t="s">
        <v>13</v>
      </c>
      <c r="E20" s="23" t="s">
        <v>17</v>
      </c>
      <c r="F20" s="23" t="s">
        <v>14</v>
      </c>
      <c r="G20" s="23" t="s">
        <v>286</v>
      </c>
      <c r="H20" s="23" t="s">
        <v>25</v>
      </c>
      <c r="I20" s="23">
        <v>15</v>
      </c>
      <c r="J20" s="23" t="s">
        <v>26</v>
      </c>
      <c r="K20" s="23" t="s">
        <v>34</v>
      </c>
      <c r="L20" s="23" t="s">
        <v>179</v>
      </c>
      <c r="M20" s="23" t="s">
        <v>68</v>
      </c>
      <c r="N20" s="23">
        <v>80</v>
      </c>
      <c r="O20" s="23">
        <v>80</v>
      </c>
      <c r="P20" s="23">
        <v>80</v>
      </c>
      <c r="Q20" s="23" t="s">
        <v>84</v>
      </c>
      <c r="R20" s="23" t="s">
        <v>85</v>
      </c>
      <c r="S20" s="23" t="s">
        <v>84</v>
      </c>
    </row>
    <row r="21" spans="1:19" x14ac:dyDescent="0.25">
      <c r="A21" s="23" t="s">
        <v>48</v>
      </c>
      <c r="B21" s="23" t="s">
        <v>38</v>
      </c>
      <c r="C21" s="23" t="s">
        <v>21</v>
      </c>
      <c r="D21" s="23" t="s">
        <v>13</v>
      </c>
      <c r="E21" s="23" t="s">
        <v>17</v>
      </c>
      <c r="F21" s="23" t="s">
        <v>14</v>
      </c>
      <c r="G21" s="23" t="s">
        <v>286</v>
      </c>
      <c r="H21" s="23" t="s">
        <v>47</v>
      </c>
      <c r="I21" s="23">
        <v>25</v>
      </c>
      <c r="J21" s="23" t="s">
        <v>26</v>
      </c>
      <c r="K21" s="23" t="s">
        <v>34</v>
      </c>
      <c r="L21" s="23" t="s">
        <v>179</v>
      </c>
      <c r="M21" s="23" t="s">
        <v>42</v>
      </c>
      <c r="N21" s="23">
        <v>150</v>
      </c>
      <c r="O21" s="23">
        <v>175</v>
      </c>
      <c r="P21" s="23">
        <v>200</v>
      </c>
      <c r="Q21" s="23" t="s">
        <v>84</v>
      </c>
      <c r="R21" s="23" t="s">
        <v>85</v>
      </c>
      <c r="S21" s="23" t="s">
        <v>84</v>
      </c>
    </row>
    <row r="22" spans="1:19" x14ac:dyDescent="0.25">
      <c r="A22" s="23" t="s">
        <v>48</v>
      </c>
      <c r="B22" s="23" t="s">
        <v>19</v>
      </c>
      <c r="C22" s="23" t="s">
        <v>21</v>
      </c>
      <c r="D22" s="23" t="s">
        <v>13</v>
      </c>
      <c r="E22" s="23" t="s">
        <v>17</v>
      </c>
      <c r="F22" s="23" t="s">
        <v>14</v>
      </c>
      <c r="G22" s="23" t="s">
        <v>286</v>
      </c>
      <c r="H22" s="23" t="s">
        <v>25</v>
      </c>
      <c r="I22" s="23">
        <v>30</v>
      </c>
      <c r="J22" s="23" t="s">
        <v>26</v>
      </c>
      <c r="K22" s="23" t="s">
        <v>34</v>
      </c>
      <c r="L22" s="23" t="s">
        <v>179</v>
      </c>
      <c r="M22" s="23" t="s">
        <v>68</v>
      </c>
      <c r="N22" s="23">
        <v>75</v>
      </c>
      <c r="O22" s="23">
        <v>70</v>
      </c>
      <c r="P22" s="23">
        <v>80</v>
      </c>
      <c r="Q22" s="23" t="s">
        <v>84</v>
      </c>
      <c r="R22" s="23" t="s">
        <v>85</v>
      </c>
      <c r="S22" s="23" t="s">
        <v>84</v>
      </c>
    </row>
    <row r="23" spans="1:19" x14ac:dyDescent="0.25">
      <c r="A23" s="23" t="s">
        <v>48</v>
      </c>
      <c r="B23" s="23" t="s">
        <v>19</v>
      </c>
      <c r="C23" s="23" t="s">
        <v>21</v>
      </c>
      <c r="D23" s="23" t="s">
        <v>13</v>
      </c>
      <c r="E23" s="23" t="s">
        <v>17</v>
      </c>
      <c r="F23" s="23" t="s">
        <v>14</v>
      </c>
      <c r="G23" s="23" t="s">
        <v>286</v>
      </c>
      <c r="H23" s="23" t="s">
        <v>47</v>
      </c>
      <c r="I23" s="23">
        <v>31</v>
      </c>
      <c r="J23" s="23" t="s">
        <v>26</v>
      </c>
      <c r="K23" s="23" t="s">
        <v>49</v>
      </c>
      <c r="L23" s="23" t="s">
        <v>179</v>
      </c>
      <c r="M23" s="23" t="s">
        <v>42</v>
      </c>
      <c r="N23" s="23">
        <v>150</v>
      </c>
      <c r="O23" s="23">
        <v>175</v>
      </c>
      <c r="P23" s="23">
        <v>200</v>
      </c>
      <c r="Q23" s="23" t="s">
        <v>84</v>
      </c>
      <c r="R23" s="23" t="s">
        <v>85</v>
      </c>
      <c r="S23" s="23" t="s">
        <v>84</v>
      </c>
    </row>
    <row r="24" spans="1:19" x14ac:dyDescent="0.25">
      <c r="A24" s="23" t="s">
        <v>31</v>
      </c>
      <c r="B24" s="23" t="s">
        <v>38</v>
      </c>
      <c r="C24" s="23" t="s">
        <v>21</v>
      </c>
      <c r="D24" s="23" t="s">
        <v>13</v>
      </c>
      <c r="E24" s="23" t="s">
        <v>17</v>
      </c>
      <c r="F24" s="23" t="s">
        <v>14</v>
      </c>
      <c r="G24" s="23" t="s">
        <v>286</v>
      </c>
      <c r="H24" s="23" t="s">
        <v>40</v>
      </c>
      <c r="I24" s="23">
        <v>10</v>
      </c>
      <c r="J24" s="23" t="s">
        <v>26</v>
      </c>
      <c r="K24" s="23" t="s">
        <v>34</v>
      </c>
      <c r="L24" s="23" t="s">
        <v>179</v>
      </c>
      <c r="M24" s="23" t="s">
        <v>30</v>
      </c>
      <c r="N24" s="23">
        <v>120</v>
      </c>
      <c r="O24" s="23">
        <v>120</v>
      </c>
      <c r="P24" s="23">
        <v>120</v>
      </c>
      <c r="Q24" s="23" t="s">
        <v>84</v>
      </c>
      <c r="R24" s="23" t="s">
        <v>85</v>
      </c>
      <c r="S24" s="23" t="s">
        <v>84</v>
      </c>
    </row>
    <row r="25" spans="1:19" x14ac:dyDescent="0.25">
      <c r="A25" s="23" t="s">
        <v>31</v>
      </c>
      <c r="B25" s="23" t="s">
        <v>19</v>
      </c>
      <c r="C25" s="23" t="s">
        <v>21</v>
      </c>
      <c r="D25" s="23" t="s">
        <v>13</v>
      </c>
      <c r="E25" s="23" t="s">
        <v>17</v>
      </c>
      <c r="F25" s="23" t="s">
        <v>14</v>
      </c>
      <c r="G25" s="23" t="s">
        <v>286</v>
      </c>
      <c r="H25" s="23" t="s">
        <v>25</v>
      </c>
      <c r="I25" s="23">
        <v>10</v>
      </c>
      <c r="J25" s="23" t="s">
        <v>26</v>
      </c>
      <c r="K25" s="23" t="s">
        <v>34</v>
      </c>
      <c r="L25" s="23" t="s">
        <v>179</v>
      </c>
      <c r="M25" s="23" t="s">
        <v>30</v>
      </c>
      <c r="N25" s="23">
        <v>75</v>
      </c>
      <c r="O25" s="23">
        <v>70</v>
      </c>
      <c r="P25" s="23">
        <v>80</v>
      </c>
      <c r="Q25" s="23" t="s">
        <v>84</v>
      </c>
      <c r="R25" s="23" t="s">
        <v>85</v>
      </c>
      <c r="S25" s="23" t="s">
        <v>84</v>
      </c>
    </row>
    <row r="26" spans="1:19" x14ac:dyDescent="0.25">
      <c r="A26" s="23" t="s">
        <v>31</v>
      </c>
      <c r="B26" s="23" t="s">
        <v>38</v>
      </c>
      <c r="C26" s="23" t="s">
        <v>21</v>
      </c>
      <c r="D26" s="23" t="s">
        <v>13</v>
      </c>
      <c r="E26" s="23" t="s">
        <v>17</v>
      </c>
      <c r="F26" s="23" t="s">
        <v>14</v>
      </c>
      <c r="G26" s="23" t="s">
        <v>286</v>
      </c>
      <c r="H26" s="23" t="s">
        <v>40</v>
      </c>
      <c r="I26" s="23">
        <v>10</v>
      </c>
      <c r="J26" s="23" t="s">
        <v>26</v>
      </c>
      <c r="K26" s="23" t="s">
        <v>34</v>
      </c>
      <c r="L26" s="23" t="s">
        <v>179</v>
      </c>
      <c r="M26" s="23" t="s">
        <v>42</v>
      </c>
      <c r="N26" s="23">
        <v>150</v>
      </c>
      <c r="O26" s="23">
        <v>175</v>
      </c>
      <c r="P26" s="23">
        <v>200</v>
      </c>
      <c r="Q26" s="23" t="s">
        <v>84</v>
      </c>
      <c r="R26" s="23" t="s">
        <v>85</v>
      </c>
      <c r="S26" s="23" t="s">
        <v>84</v>
      </c>
    </row>
    <row r="27" spans="1:19" x14ac:dyDescent="0.25">
      <c r="A27" s="23" t="s">
        <v>31</v>
      </c>
      <c r="B27" s="23" t="s">
        <v>19</v>
      </c>
      <c r="C27" s="23" t="s">
        <v>21</v>
      </c>
      <c r="D27" s="23" t="s">
        <v>13</v>
      </c>
      <c r="E27" s="23" t="s">
        <v>17</v>
      </c>
      <c r="F27" s="23" t="s">
        <v>14</v>
      </c>
      <c r="G27" s="23" t="s">
        <v>286</v>
      </c>
      <c r="H27" s="23" t="s">
        <v>40</v>
      </c>
      <c r="I27" s="23">
        <v>10</v>
      </c>
      <c r="J27" s="23" t="s">
        <v>26</v>
      </c>
      <c r="K27" s="23" t="s">
        <v>34</v>
      </c>
      <c r="L27" s="23" t="s">
        <v>179</v>
      </c>
      <c r="M27" s="23" t="s">
        <v>42</v>
      </c>
      <c r="N27" s="23">
        <v>150</v>
      </c>
      <c r="O27" s="23">
        <v>175</v>
      </c>
      <c r="P27" s="23">
        <v>200</v>
      </c>
      <c r="Q27" s="23" t="s">
        <v>84</v>
      </c>
      <c r="R27" s="23" t="s">
        <v>85</v>
      </c>
      <c r="S27" s="23" t="s">
        <v>84</v>
      </c>
    </row>
    <row r="28" spans="1:19" x14ac:dyDescent="0.25">
      <c r="A28" s="23" t="s">
        <v>55</v>
      </c>
      <c r="B28" s="23" t="s">
        <v>38</v>
      </c>
      <c r="C28" s="23" t="s">
        <v>21</v>
      </c>
      <c r="D28" s="23" t="s">
        <v>13</v>
      </c>
      <c r="E28" s="23" t="s">
        <v>17</v>
      </c>
      <c r="F28" s="23" t="s">
        <v>14</v>
      </c>
      <c r="G28" s="23" t="s">
        <v>286</v>
      </c>
      <c r="H28" s="23" t="s">
        <v>47</v>
      </c>
      <c r="I28" s="23">
        <v>4</v>
      </c>
      <c r="J28" s="23" t="s">
        <v>26</v>
      </c>
      <c r="K28" s="23" t="s">
        <v>34</v>
      </c>
      <c r="L28" s="23" t="s">
        <v>179</v>
      </c>
      <c r="M28" s="23" t="s">
        <v>42</v>
      </c>
      <c r="N28" s="23">
        <v>150</v>
      </c>
      <c r="O28" s="23">
        <v>175</v>
      </c>
      <c r="P28" s="23">
        <v>200</v>
      </c>
      <c r="Q28" s="23" t="s">
        <v>84</v>
      </c>
      <c r="R28" s="23" t="s">
        <v>85</v>
      </c>
      <c r="S28" s="23" t="s">
        <v>84</v>
      </c>
    </row>
    <row r="29" spans="1:19" x14ac:dyDescent="0.25">
      <c r="A29" s="23" t="s">
        <v>24</v>
      </c>
      <c r="B29" s="23" t="s">
        <v>38</v>
      </c>
      <c r="C29" s="23" t="s">
        <v>21</v>
      </c>
      <c r="D29" s="23" t="s">
        <v>13</v>
      </c>
      <c r="E29" s="23" t="s">
        <v>17</v>
      </c>
      <c r="F29" s="23" t="s">
        <v>14</v>
      </c>
      <c r="G29" s="23" t="s">
        <v>286</v>
      </c>
      <c r="H29" s="23" t="s">
        <v>25</v>
      </c>
      <c r="I29" s="23">
        <v>5</v>
      </c>
      <c r="J29" s="23" t="s">
        <v>26</v>
      </c>
      <c r="K29" s="23" t="s">
        <v>34</v>
      </c>
      <c r="L29" s="23" t="s">
        <v>179</v>
      </c>
      <c r="M29" s="23" t="s">
        <v>30</v>
      </c>
      <c r="N29" s="23">
        <v>135</v>
      </c>
      <c r="O29" s="23">
        <v>70</v>
      </c>
      <c r="P29" s="23">
        <v>100</v>
      </c>
      <c r="Q29" s="23" t="s">
        <v>84</v>
      </c>
      <c r="R29" s="23" t="s">
        <v>85</v>
      </c>
      <c r="S29" s="23" t="s">
        <v>84</v>
      </c>
    </row>
    <row r="30" spans="1:19" x14ac:dyDescent="0.25">
      <c r="A30" s="23" t="s">
        <v>24</v>
      </c>
      <c r="B30" s="23" t="s">
        <v>38</v>
      </c>
      <c r="C30" s="23" t="s">
        <v>21</v>
      </c>
      <c r="D30" s="23" t="s">
        <v>13</v>
      </c>
      <c r="E30" s="23" t="s">
        <v>17</v>
      </c>
      <c r="F30" s="23" t="s">
        <v>14</v>
      </c>
      <c r="G30" s="23" t="s">
        <v>286</v>
      </c>
      <c r="H30" s="23" t="s">
        <v>47</v>
      </c>
      <c r="I30" s="23">
        <v>5</v>
      </c>
      <c r="J30" s="23" t="s">
        <v>26</v>
      </c>
      <c r="K30" s="23" t="s">
        <v>34</v>
      </c>
      <c r="L30" s="23" t="s">
        <v>179</v>
      </c>
      <c r="M30" s="23" t="s">
        <v>42</v>
      </c>
      <c r="N30" s="23">
        <v>150</v>
      </c>
      <c r="O30" s="23">
        <v>175</v>
      </c>
      <c r="P30" s="23">
        <v>200</v>
      </c>
      <c r="Q30" s="23" t="s">
        <v>84</v>
      </c>
      <c r="R30" s="23" t="s">
        <v>85</v>
      </c>
      <c r="S30" s="23" t="s">
        <v>84</v>
      </c>
    </row>
    <row r="31" spans="1:19" x14ac:dyDescent="0.25">
      <c r="A31" s="23" t="s">
        <v>39</v>
      </c>
      <c r="B31" s="23" t="s">
        <v>19</v>
      </c>
      <c r="C31" s="23" t="s">
        <v>21</v>
      </c>
      <c r="D31" s="23" t="s">
        <v>13</v>
      </c>
      <c r="E31" s="23" t="s">
        <v>17</v>
      </c>
      <c r="F31" s="23" t="s">
        <v>14</v>
      </c>
      <c r="G31" s="23" t="s">
        <v>286</v>
      </c>
      <c r="H31" s="23" t="s">
        <v>47</v>
      </c>
      <c r="I31" s="23">
        <v>2</v>
      </c>
      <c r="J31" s="23" t="s">
        <v>26</v>
      </c>
      <c r="K31" s="23" t="s">
        <v>34</v>
      </c>
      <c r="L31" s="23" t="s">
        <v>179</v>
      </c>
      <c r="M31" s="23" t="s">
        <v>42</v>
      </c>
      <c r="N31" s="23">
        <v>150</v>
      </c>
      <c r="O31" s="23">
        <v>175</v>
      </c>
      <c r="P31" s="23">
        <v>200</v>
      </c>
      <c r="Q31" s="23" t="s">
        <v>85</v>
      </c>
      <c r="R31" s="23" t="s">
        <v>84</v>
      </c>
      <c r="S31" s="23" t="s">
        <v>84</v>
      </c>
    </row>
    <row r="32" spans="1:19" x14ac:dyDescent="0.25">
      <c r="A32" s="23" t="s">
        <v>39</v>
      </c>
      <c r="B32" s="23" t="s">
        <v>65</v>
      </c>
      <c r="C32" s="23" t="s">
        <v>21</v>
      </c>
      <c r="D32" s="23" t="s">
        <v>13</v>
      </c>
      <c r="E32" s="23" t="s">
        <v>57</v>
      </c>
      <c r="F32" s="23" t="s">
        <v>14</v>
      </c>
      <c r="G32" s="23" t="s">
        <v>286</v>
      </c>
      <c r="H32" s="23" t="s">
        <v>47</v>
      </c>
      <c r="I32" s="23">
        <v>2</v>
      </c>
      <c r="J32" s="23" t="s">
        <v>26</v>
      </c>
      <c r="K32" s="23" t="s">
        <v>66</v>
      </c>
      <c r="L32" s="23" t="s">
        <v>179</v>
      </c>
      <c r="M32" s="23" t="s">
        <v>63</v>
      </c>
      <c r="N32" s="23">
        <v>70</v>
      </c>
      <c r="O32" s="23">
        <v>70</v>
      </c>
      <c r="P32" s="23">
        <v>70</v>
      </c>
      <c r="Q32" s="23" t="s">
        <v>84</v>
      </c>
      <c r="R32" s="23" t="s">
        <v>84</v>
      </c>
      <c r="S32" s="23" t="s">
        <v>84</v>
      </c>
    </row>
    <row r="33" spans="1:19" x14ac:dyDescent="0.25">
      <c r="A33" s="23" t="s">
        <v>39</v>
      </c>
      <c r="B33" s="23" t="s">
        <v>38</v>
      </c>
      <c r="C33" s="23" t="s">
        <v>21</v>
      </c>
      <c r="D33" s="23" t="s">
        <v>13</v>
      </c>
      <c r="E33" s="23" t="s">
        <v>17</v>
      </c>
      <c r="F33" s="23" t="s">
        <v>14</v>
      </c>
      <c r="G33" s="23" t="s">
        <v>286</v>
      </c>
      <c r="H33" s="23" t="s">
        <v>25</v>
      </c>
      <c r="I33" s="23">
        <v>3</v>
      </c>
      <c r="J33" s="23" t="s">
        <v>26</v>
      </c>
      <c r="K33" s="23" t="s">
        <v>34</v>
      </c>
      <c r="L33" s="23" t="s">
        <v>179</v>
      </c>
      <c r="M33" s="23" t="s">
        <v>30</v>
      </c>
      <c r="N33" s="23">
        <v>65</v>
      </c>
      <c r="O33" s="23">
        <v>65</v>
      </c>
      <c r="P33" s="23">
        <v>65</v>
      </c>
      <c r="Q33" s="23" t="s">
        <v>85</v>
      </c>
      <c r="R33" s="23" t="s">
        <v>84</v>
      </c>
      <c r="S33" s="23" t="s">
        <v>84</v>
      </c>
    </row>
    <row r="34" spans="1:19" x14ac:dyDescent="0.25">
      <c r="A34" s="23" t="s">
        <v>39</v>
      </c>
      <c r="B34" s="23" t="s">
        <v>19</v>
      </c>
      <c r="C34" s="23" t="s">
        <v>21</v>
      </c>
      <c r="D34" s="23" t="s">
        <v>13</v>
      </c>
      <c r="E34" s="23" t="s">
        <v>17</v>
      </c>
      <c r="F34" s="23" t="s">
        <v>14</v>
      </c>
      <c r="G34" s="23" t="s">
        <v>286</v>
      </c>
      <c r="H34" s="23" t="s">
        <v>25</v>
      </c>
      <c r="I34" s="23">
        <v>3</v>
      </c>
      <c r="J34" s="23" t="s">
        <v>26</v>
      </c>
      <c r="K34" s="23" t="s">
        <v>34</v>
      </c>
      <c r="L34" s="23" t="s">
        <v>179</v>
      </c>
      <c r="M34" s="23" t="s">
        <v>30</v>
      </c>
      <c r="N34" s="23">
        <v>65</v>
      </c>
      <c r="O34" s="23">
        <v>65</v>
      </c>
      <c r="P34" s="23">
        <v>65</v>
      </c>
      <c r="Q34" s="23" t="s">
        <v>85</v>
      </c>
      <c r="R34" s="23" t="s">
        <v>84</v>
      </c>
      <c r="S34" s="23" t="s">
        <v>84</v>
      </c>
    </row>
    <row r="35" spans="1:19" x14ac:dyDescent="0.25">
      <c r="A35" s="23" t="s">
        <v>39</v>
      </c>
      <c r="B35" s="23" t="s">
        <v>16</v>
      </c>
      <c r="C35" s="23" t="s">
        <v>21</v>
      </c>
      <c r="D35" s="23" t="s">
        <v>13</v>
      </c>
      <c r="E35" s="23" t="s">
        <v>17</v>
      </c>
      <c r="F35" s="23" t="s">
        <v>14</v>
      </c>
      <c r="G35" s="23" t="s">
        <v>286</v>
      </c>
      <c r="H35" s="23" t="s">
        <v>25</v>
      </c>
      <c r="I35" s="23">
        <v>3</v>
      </c>
      <c r="J35" s="23" t="s">
        <v>26</v>
      </c>
      <c r="K35" s="23" t="s">
        <v>34</v>
      </c>
      <c r="L35" s="23" t="s">
        <v>179</v>
      </c>
      <c r="M35" s="23" t="s">
        <v>30</v>
      </c>
      <c r="N35" s="23">
        <v>65</v>
      </c>
      <c r="O35" s="23">
        <v>65</v>
      </c>
      <c r="P35" s="23">
        <v>65</v>
      </c>
      <c r="Q35" s="23" t="s">
        <v>85</v>
      </c>
      <c r="R35" s="23" t="s">
        <v>84</v>
      </c>
      <c r="S35" s="23" t="s">
        <v>84</v>
      </c>
    </row>
    <row r="36" spans="1:19" x14ac:dyDescent="0.25">
      <c r="A36" s="23" t="s">
        <v>39</v>
      </c>
      <c r="B36" s="23" t="s">
        <v>16</v>
      </c>
      <c r="C36" s="23" t="s">
        <v>21</v>
      </c>
      <c r="D36" s="23" t="s">
        <v>13</v>
      </c>
      <c r="E36" s="23" t="s">
        <v>17</v>
      </c>
      <c r="F36" s="23" t="s">
        <v>14</v>
      </c>
      <c r="G36" s="23" t="s">
        <v>286</v>
      </c>
      <c r="H36" s="23" t="s">
        <v>47</v>
      </c>
      <c r="I36" s="23">
        <v>3</v>
      </c>
      <c r="J36" s="23" t="s">
        <v>26</v>
      </c>
      <c r="K36" s="23" t="s">
        <v>34</v>
      </c>
      <c r="L36" s="23" t="s">
        <v>179</v>
      </c>
      <c r="M36" s="23" t="s">
        <v>42</v>
      </c>
      <c r="N36" s="23">
        <v>150</v>
      </c>
      <c r="O36" s="23">
        <v>175</v>
      </c>
      <c r="P36" s="23">
        <v>200</v>
      </c>
      <c r="Q36" s="23" t="s">
        <v>85</v>
      </c>
      <c r="R36" s="23" t="s">
        <v>84</v>
      </c>
      <c r="S36" s="23" t="s">
        <v>84</v>
      </c>
    </row>
    <row r="37" spans="1:19" x14ac:dyDescent="0.25">
      <c r="A37" s="23" t="s">
        <v>39</v>
      </c>
      <c r="B37" s="23" t="s">
        <v>38</v>
      </c>
      <c r="C37" s="23" t="s">
        <v>21</v>
      </c>
      <c r="D37" s="23" t="s">
        <v>13</v>
      </c>
      <c r="E37" s="23" t="s">
        <v>17</v>
      </c>
      <c r="F37" s="23" t="s">
        <v>14</v>
      </c>
      <c r="G37" s="23" t="s">
        <v>286</v>
      </c>
      <c r="H37" s="23" t="s">
        <v>47</v>
      </c>
      <c r="I37" s="23">
        <v>3</v>
      </c>
      <c r="J37" s="23" t="s">
        <v>26</v>
      </c>
      <c r="K37" s="23" t="s">
        <v>34</v>
      </c>
      <c r="L37" s="23" t="s">
        <v>179</v>
      </c>
      <c r="M37" s="23" t="s">
        <v>42</v>
      </c>
      <c r="N37" s="23">
        <v>150</v>
      </c>
      <c r="O37" s="23">
        <v>175</v>
      </c>
      <c r="P37" s="23">
        <v>200</v>
      </c>
      <c r="Q37" s="23" t="s">
        <v>85</v>
      </c>
      <c r="R37" s="23" t="s">
        <v>84</v>
      </c>
      <c r="S37" s="23" t="s">
        <v>84</v>
      </c>
    </row>
    <row r="38" spans="1:19" x14ac:dyDescent="0.25">
      <c r="A38" s="23" t="s">
        <v>12</v>
      </c>
      <c r="B38" s="23" t="s">
        <v>19</v>
      </c>
      <c r="C38" s="23" t="s">
        <v>21</v>
      </c>
      <c r="D38" s="23" t="s">
        <v>13</v>
      </c>
      <c r="E38" s="23" t="s">
        <v>36</v>
      </c>
      <c r="F38" s="23" t="s">
        <v>14</v>
      </c>
      <c r="G38" s="23" t="s">
        <v>286</v>
      </c>
      <c r="H38" s="23" t="s">
        <v>47</v>
      </c>
      <c r="I38" s="23">
        <v>2</v>
      </c>
      <c r="J38" s="23" t="s">
        <v>33</v>
      </c>
      <c r="K38" s="23" t="s">
        <v>34</v>
      </c>
      <c r="L38" s="23" t="s">
        <v>179</v>
      </c>
      <c r="M38" s="23" t="s">
        <v>42</v>
      </c>
      <c r="N38" s="23">
        <v>4000</v>
      </c>
      <c r="O38" s="23">
        <v>4000</v>
      </c>
      <c r="P38" s="23">
        <v>4000</v>
      </c>
      <c r="Q38" s="23" t="s">
        <v>84</v>
      </c>
      <c r="R38" s="23" t="s">
        <v>85</v>
      </c>
      <c r="S38" s="23" t="s">
        <v>85</v>
      </c>
    </row>
    <row r="39" spans="1:19" x14ac:dyDescent="0.25">
      <c r="A39" s="23" t="s">
        <v>12</v>
      </c>
      <c r="B39" s="23" t="s">
        <v>19</v>
      </c>
      <c r="C39" s="23" t="s">
        <v>21</v>
      </c>
      <c r="D39" s="23" t="s">
        <v>13</v>
      </c>
      <c r="E39" s="23" t="s">
        <v>36</v>
      </c>
      <c r="F39" s="23" t="s">
        <v>14</v>
      </c>
      <c r="G39" s="23" t="s">
        <v>286</v>
      </c>
      <c r="H39" s="23" t="s">
        <v>25</v>
      </c>
      <c r="I39" s="23">
        <v>3</v>
      </c>
      <c r="J39" s="23" t="s">
        <v>33</v>
      </c>
      <c r="K39" s="23" t="s">
        <v>34</v>
      </c>
      <c r="L39" s="23" t="s">
        <v>179</v>
      </c>
      <c r="M39" s="23" t="s">
        <v>30</v>
      </c>
      <c r="N39" s="23">
        <v>3200</v>
      </c>
      <c r="O39" s="23">
        <v>3200</v>
      </c>
      <c r="P39" s="23">
        <v>3200</v>
      </c>
      <c r="Q39" s="23" t="s">
        <v>84</v>
      </c>
      <c r="R39" s="23" t="s">
        <v>85</v>
      </c>
      <c r="S39" s="23" t="s">
        <v>85</v>
      </c>
    </row>
    <row r="40" spans="1:19" x14ac:dyDescent="0.25">
      <c r="A40" s="23" t="s">
        <v>37</v>
      </c>
      <c r="B40" s="23" t="s">
        <v>19</v>
      </c>
      <c r="C40" s="23" t="s">
        <v>21</v>
      </c>
      <c r="D40" s="23" t="s">
        <v>13</v>
      </c>
      <c r="E40" s="23" t="s">
        <v>17</v>
      </c>
      <c r="F40" s="23" t="s">
        <v>14</v>
      </c>
      <c r="G40" s="23" t="s">
        <v>286</v>
      </c>
      <c r="H40" s="23" t="s">
        <v>25</v>
      </c>
      <c r="I40" s="23">
        <v>1</v>
      </c>
      <c r="J40" s="23" t="s">
        <v>26</v>
      </c>
      <c r="K40" s="23" t="s">
        <v>34</v>
      </c>
      <c r="L40" s="23" t="s">
        <v>179</v>
      </c>
      <c r="M40" s="23" t="s">
        <v>30</v>
      </c>
      <c r="N40" s="23">
        <v>100</v>
      </c>
      <c r="O40" s="23">
        <v>80</v>
      </c>
      <c r="P40" s="23">
        <v>120</v>
      </c>
      <c r="Q40" s="23" t="s">
        <v>84</v>
      </c>
      <c r="R40" s="23" t="s">
        <v>85</v>
      </c>
      <c r="S40" s="23" t="s">
        <v>85</v>
      </c>
    </row>
    <row r="41" spans="1:19" x14ac:dyDescent="0.25">
      <c r="A41" s="23" t="s">
        <v>37</v>
      </c>
      <c r="B41" s="23" t="s">
        <v>19</v>
      </c>
      <c r="C41" s="23" t="s">
        <v>21</v>
      </c>
      <c r="D41" s="23" t="s">
        <v>13</v>
      </c>
      <c r="E41" s="23" t="s">
        <v>17</v>
      </c>
      <c r="F41" s="23" t="s">
        <v>14</v>
      </c>
      <c r="G41" s="23" t="s">
        <v>286</v>
      </c>
      <c r="H41" s="23" t="s">
        <v>47</v>
      </c>
      <c r="I41" s="23">
        <v>2</v>
      </c>
      <c r="J41" s="23" t="s">
        <v>26</v>
      </c>
      <c r="K41" s="23" t="s">
        <v>34</v>
      </c>
      <c r="L41" s="23" t="s">
        <v>179</v>
      </c>
      <c r="M41" s="23" t="s">
        <v>42</v>
      </c>
      <c r="N41" s="23">
        <v>150</v>
      </c>
      <c r="O41" s="23">
        <v>175</v>
      </c>
      <c r="P41" s="23">
        <v>200</v>
      </c>
      <c r="Q41" s="23" t="s">
        <v>84</v>
      </c>
      <c r="R41" s="23" t="s">
        <v>85</v>
      </c>
      <c r="S41" s="23" t="s">
        <v>85</v>
      </c>
    </row>
    <row r="42" spans="1:19" x14ac:dyDescent="0.25">
      <c r="A42" s="23" t="s">
        <v>37</v>
      </c>
      <c r="B42" s="23" t="s">
        <v>38</v>
      </c>
      <c r="C42" s="23" t="s">
        <v>21</v>
      </c>
      <c r="D42" s="23" t="s">
        <v>13</v>
      </c>
      <c r="E42" s="23" t="s">
        <v>17</v>
      </c>
      <c r="F42" s="23" t="s">
        <v>14</v>
      </c>
      <c r="G42" s="23" t="s">
        <v>286</v>
      </c>
      <c r="H42" s="23" t="s">
        <v>25</v>
      </c>
      <c r="I42" s="23">
        <v>3</v>
      </c>
      <c r="J42" s="23" t="s">
        <v>26</v>
      </c>
      <c r="K42" s="23" t="s">
        <v>34</v>
      </c>
      <c r="L42" s="23" t="s">
        <v>179</v>
      </c>
      <c r="M42" s="23" t="s">
        <v>30</v>
      </c>
      <c r="N42" s="23">
        <v>120</v>
      </c>
      <c r="O42" s="23">
        <v>120</v>
      </c>
      <c r="P42" s="23">
        <v>120</v>
      </c>
      <c r="Q42" s="23" t="s">
        <v>84</v>
      </c>
      <c r="R42" s="23" t="s">
        <v>85</v>
      </c>
      <c r="S42" s="23" t="s">
        <v>85</v>
      </c>
    </row>
    <row r="43" spans="1:19" x14ac:dyDescent="0.25">
      <c r="A43" s="23" t="s">
        <v>37</v>
      </c>
      <c r="B43" s="23" t="s">
        <v>38</v>
      </c>
      <c r="C43" s="23" t="s">
        <v>21</v>
      </c>
      <c r="D43" s="23" t="s">
        <v>13</v>
      </c>
      <c r="E43" s="23" t="s">
        <v>17</v>
      </c>
      <c r="F43" s="23" t="s">
        <v>14</v>
      </c>
      <c r="G43" s="23" t="s">
        <v>286</v>
      </c>
      <c r="H43" s="23" t="s">
        <v>47</v>
      </c>
      <c r="I43" s="23">
        <v>10</v>
      </c>
      <c r="J43" s="23" t="s">
        <v>26</v>
      </c>
      <c r="K43" s="23" t="s">
        <v>34</v>
      </c>
      <c r="L43" s="23" t="s">
        <v>179</v>
      </c>
      <c r="M43" s="23" t="s">
        <v>42</v>
      </c>
      <c r="N43" s="23">
        <v>150</v>
      </c>
      <c r="O43" s="23">
        <v>175</v>
      </c>
      <c r="P43" s="23">
        <v>200</v>
      </c>
      <c r="Q43" s="23" t="s">
        <v>84</v>
      </c>
      <c r="R43" s="23" t="s">
        <v>85</v>
      </c>
      <c r="S43" s="23" t="s">
        <v>85</v>
      </c>
    </row>
    <row r="44" spans="1:19" x14ac:dyDescent="0.25">
      <c r="A44" s="23" t="s">
        <v>37</v>
      </c>
      <c r="B44" s="23" t="s">
        <v>28</v>
      </c>
      <c r="C44" s="23" t="s">
        <v>21</v>
      </c>
      <c r="D44" s="23" t="s">
        <v>13</v>
      </c>
      <c r="E44" s="23" t="s">
        <v>17</v>
      </c>
      <c r="F44" s="23" t="s">
        <v>14</v>
      </c>
      <c r="G44" s="23" t="s">
        <v>286</v>
      </c>
      <c r="H44" s="23" t="s">
        <v>47</v>
      </c>
      <c r="I44" s="23">
        <v>20</v>
      </c>
      <c r="J44" s="23" t="s">
        <v>26</v>
      </c>
      <c r="K44" s="23" t="s">
        <v>34</v>
      </c>
      <c r="L44" s="23" t="s">
        <v>179</v>
      </c>
      <c r="M44" s="23" t="s">
        <v>42</v>
      </c>
      <c r="N44" s="23">
        <v>150</v>
      </c>
      <c r="O44" s="23">
        <v>175</v>
      </c>
      <c r="P44" s="23">
        <v>200</v>
      </c>
      <c r="Q44" s="23" t="s">
        <v>84</v>
      </c>
      <c r="R44" s="23" t="s">
        <v>85</v>
      </c>
      <c r="S44" s="23" t="s">
        <v>85</v>
      </c>
    </row>
    <row r="45" spans="1:19" x14ac:dyDescent="0.25">
      <c r="A45" s="23" t="s">
        <v>91</v>
      </c>
      <c r="B45" s="23" t="s">
        <v>38</v>
      </c>
      <c r="C45" s="23" t="s">
        <v>21</v>
      </c>
      <c r="D45" s="23" t="s">
        <v>13</v>
      </c>
      <c r="E45" s="23" t="s">
        <v>17</v>
      </c>
      <c r="F45" s="23" t="s">
        <v>14</v>
      </c>
      <c r="G45" s="23" t="s">
        <v>286</v>
      </c>
      <c r="H45" s="23" t="s">
        <v>25</v>
      </c>
      <c r="I45" s="23">
        <v>2</v>
      </c>
      <c r="J45" s="23" t="s">
        <v>33</v>
      </c>
      <c r="K45" s="23" t="s">
        <v>34</v>
      </c>
      <c r="L45" s="23" t="s">
        <v>179</v>
      </c>
      <c r="M45" s="23" t="s">
        <v>30</v>
      </c>
      <c r="N45" s="23">
        <v>3200</v>
      </c>
      <c r="O45" s="23">
        <v>3000</v>
      </c>
      <c r="P45" s="23">
        <v>3500</v>
      </c>
      <c r="Q45" s="23" t="s">
        <v>84</v>
      </c>
      <c r="R45" s="23" t="s">
        <v>85</v>
      </c>
      <c r="S45" s="23" t="s">
        <v>84</v>
      </c>
    </row>
    <row r="46" spans="1:19" x14ac:dyDescent="0.25">
      <c r="A46" s="23" t="s">
        <v>91</v>
      </c>
      <c r="B46" s="23" t="s">
        <v>19</v>
      </c>
      <c r="C46" s="23" t="s">
        <v>21</v>
      </c>
      <c r="D46" s="23" t="s">
        <v>13</v>
      </c>
      <c r="E46" s="23" t="s">
        <v>92</v>
      </c>
      <c r="F46" s="23" t="s">
        <v>14</v>
      </c>
      <c r="G46" s="23" t="s">
        <v>286</v>
      </c>
      <c r="H46" s="23" t="s">
        <v>47</v>
      </c>
      <c r="I46" s="23">
        <v>50</v>
      </c>
      <c r="J46" s="23" t="s">
        <v>26</v>
      </c>
      <c r="K46" s="23" t="s">
        <v>93</v>
      </c>
      <c r="L46" s="23" t="s">
        <v>179</v>
      </c>
      <c r="M46" s="23" t="s">
        <v>61</v>
      </c>
      <c r="N46" s="23">
        <v>120</v>
      </c>
      <c r="O46" s="23">
        <v>120</v>
      </c>
      <c r="P46" s="23">
        <v>120</v>
      </c>
      <c r="Q46" s="23" t="s">
        <v>84</v>
      </c>
      <c r="R46" s="23" t="s">
        <v>84</v>
      </c>
      <c r="S46" s="23" t="s">
        <v>85</v>
      </c>
    </row>
    <row r="47" spans="1:19" x14ac:dyDescent="0.25">
      <c r="A47" s="23" t="s">
        <v>91</v>
      </c>
      <c r="B47" s="23" t="s">
        <v>19</v>
      </c>
      <c r="C47" s="23" t="s">
        <v>21</v>
      </c>
      <c r="D47" s="23" t="s">
        <v>13</v>
      </c>
      <c r="E47" s="23" t="s">
        <v>92</v>
      </c>
      <c r="F47" s="23" t="s">
        <v>14</v>
      </c>
      <c r="G47" s="23" t="s">
        <v>286</v>
      </c>
      <c r="H47" s="23" t="s">
        <v>25</v>
      </c>
      <c r="I47" s="23">
        <v>50</v>
      </c>
      <c r="J47" s="23" t="s">
        <v>26</v>
      </c>
      <c r="K47" s="23" t="s">
        <v>93</v>
      </c>
      <c r="L47" s="23" t="s">
        <v>179</v>
      </c>
      <c r="M47" s="23" t="s">
        <v>61</v>
      </c>
      <c r="N47" s="23">
        <v>120</v>
      </c>
      <c r="O47" s="23">
        <v>120</v>
      </c>
      <c r="P47" s="23">
        <v>120</v>
      </c>
      <c r="Q47" s="23" t="s">
        <v>84</v>
      </c>
      <c r="R47" s="23" t="s">
        <v>84</v>
      </c>
      <c r="S47" s="23" t="s">
        <v>85</v>
      </c>
    </row>
    <row r="48" spans="1:19" x14ac:dyDescent="0.25">
      <c r="A48" s="23" t="s">
        <v>70</v>
      </c>
      <c r="B48" s="23" t="s">
        <v>16</v>
      </c>
      <c r="C48" s="23" t="s">
        <v>21</v>
      </c>
      <c r="D48" s="23" t="s">
        <v>13</v>
      </c>
      <c r="E48" s="23" t="s">
        <v>71</v>
      </c>
      <c r="F48" s="23" t="s">
        <v>14</v>
      </c>
      <c r="G48" s="23" t="s">
        <v>286</v>
      </c>
      <c r="H48" s="23" t="s">
        <v>25</v>
      </c>
      <c r="I48" s="23">
        <v>2</v>
      </c>
      <c r="J48" s="23" t="s">
        <v>26</v>
      </c>
      <c r="K48" s="23" t="s">
        <v>34</v>
      </c>
      <c r="L48" s="23" t="s">
        <v>179</v>
      </c>
      <c r="M48" s="23" t="s">
        <v>68</v>
      </c>
      <c r="N48" s="23">
        <v>70</v>
      </c>
      <c r="O48" s="23">
        <v>75</v>
      </c>
      <c r="P48" s="23">
        <v>80</v>
      </c>
      <c r="Q48" s="23" t="s">
        <v>84</v>
      </c>
      <c r="R48" s="23" t="s">
        <v>85</v>
      </c>
      <c r="S48" s="23" t="s">
        <v>85</v>
      </c>
    </row>
    <row r="49" spans="1:19" x14ac:dyDescent="0.25">
      <c r="A49" s="23" t="s">
        <v>70</v>
      </c>
      <c r="B49" s="23" t="s">
        <v>19</v>
      </c>
      <c r="C49" s="23" t="s">
        <v>21</v>
      </c>
      <c r="D49" s="23" t="s">
        <v>13</v>
      </c>
      <c r="E49" s="23" t="s">
        <v>17</v>
      </c>
      <c r="F49" s="23" t="s">
        <v>14</v>
      </c>
      <c r="G49" s="23" t="s">
        <v>286</v>
      </c>
      <c r="H49" s="23" t="s">
        <v>25</v>
      </c>
      <c r="I49" s="23">
        <v>2</v>
      </c>
      <c r="J49" s="23" t="s">
        <v>26</v>
      </c>
      <c r="K49" s="23" t="s">
        <v>34</v>
      </c>
      <c r="L49" s="23" t="s">
        <v>179</v>
      </c>
      <c r="M49" s="23" t="s">
        <v>68</v>
      </c>
      <c r="N49" s="23">
        <v>70</v>
      </c>
      <c r="O49" s="23">
        <v>75</v>
      </c>
      <c r="P49" s="23">
        <v>80</v>
      </c>
      <c r="Q49" s="23" t="s">
        <v>84</v>
      </c>
      <c r="R49" s="23" t="s">
        <v>85</v>
      </c>
      <c r="S49" s="23" t="s">
        <v>85</v>
      </c>
    </row>
    <row r="50" spans="1:19" x14ac:dyDescent="0.25">
      <c r="A50" s="23" t="s">
        <v>70</v>
      </c>
      <c r="B50" s="23" t="s">
        <v>38</v>
      </c>
      <c r="C50" s="23" t="s">
        <v>21</v>
      </c>
      <c r="D50" s="23" t="s">
        <v>13</v>
      </c>
      <c r="E50" s="23" t="s">
        <v>17</v>
      </c>
      <c r="F50" s="23" t="s">
        <v>14</v>
      </c>
      <c r="G50" s="23" t="s">
        <v>286</v>
      </c>
      <c r="H50" s="23" t="s">
        <v>25</v>
      </c>
      <c r="I50" s="23">
        <v>2</v>
      </c>
      <c r="J50" s="23" t="s">
        <v>26</v>
      </c>
      <c r="K50" s="23" t="s">
        <v>34</v>
      </c>
      <c r="L50" s="23" t="s">
        <v>179</v>
      </c>
      <c r="M50" s="23" t="s">
        <v>68</v>
      </c>
      <c r="N50" s="23">
        <v>80</v>
      </c>
      <c r="O50" s="23">
        <v>80</v>
      </c>
      <c r="P50" s="23">
        <v>80</v>
      </c>
      <c r="Q50" s="23" t="s">
        <v>84</v>
      </c>
      <c r="R50" s="23" t="s">
        <v>85</v>
      </c>
      <c r="S50" s="23" t="s">
        <v>85</v>
      </c>
    </row>
    <row r="51" spans="1:19" x14ac:dyDescent="0.25">
      <c r="A51" s="23" t="s">
        <v>53</v>
      </c>
      <c r="B51" s="23" t="s">
        <v>38</v>
      </c>
      <c r="C51" s="23" t="s">
        <v>21</v>
      </c>
      <c r="D51" s="23" t="s">
        <v>13</v>
      </c>
      <c r="E51" s="23" t="s">
        <v>17</v>
      </c>
      <c r="F51" s="23" t="s">
        <v>14</v>
      </c>
      <c r="G51" s="23" t="s">
        <v>286</v>
      </c>
      <c r="H51" s="23" t="s">
        <v>47</v>
      </c>
      <c r="I51" s="23">
        <v>2.5</v>
      </c>
      <c r="J51" s="23" t="s">
        <v>26</v>
      </c>
      <c r="K51" s="23" t="s">
        <v>34</v>
      </c>
      <c r="L51" s="23" t="s">
        <v>179</v>
      </c>
      <c r="M51" s="23" t="s">
        <v>42</v>
      </c>
      <c r="N51" s="23">
        <v>150</v>
      </c>
      <c r="O51" s="23">
        <v>175</v>
      </c>
      <c r="P51" s="23">
        <v>200</v>
      </c>
      <c r="Q51" s="23" t="s">
        <v>84</v>
      </c>
      <c r="R51" s="23" t="s">
        <v>85</v>
      </c>
      <c r="S51" s="23" t="s">
        <v>85</v>
      </c>
    </row>
    <row r="52" spans="1:19" x14ac:dyDescent="0.25">
      <c r="A52" s="23" t="s">
        <v>53</v>
      </c>
      <c r="B52" s="23" t="s">
        <v>19</v>
      </c>
      <c r="C52" s="23" t="s">
        <v>21</v>
      </c>
      <c r="D52" s="23" t="s">
        <v>13</v>
      </c>
      <c r="E52" s="23" t="s">
        <v>17</v>
      </c>
      <c r="F52" s="23" t="s">
        <v>14</v>
      </c>
      <c r="G52" s="23" t="s">
        <v>286</v>
      </c>
      <c r="H52" s="23" t="s">
        <v>47</v>
      </c>
      <c r="I52" s="23">
        <v>5</v>
      </c>
      <c r="J52" s="23" t="s">
        <v>26</v>
      </c>
      <c r="K52" s="23" t="s">
        <v>34</v>
      </c>
      <c r="L52" s="23" t="s">
        <v>179</v>
      </c>
      <c r="M52" s="23" t="s">
        <v>42</v>
      </c>
      <c r="N52" s="23">
        <v>150</v>
      </c>
      <c r="O52" s="23">
        <v>175</v>
      </c>
      <c r="P52" s="23">
        <v>200</v>
      </c>
      <c r="Q52" s="23" t="s">
        <v>84</v>
      </c>
      <c r="R52" s="23" t="s">
        <v>85</v>
      </c>
      <c r="S52" s="23" t="s">
        <v>85</v>
      </c>
    </row>
    <row r="53" spans="1:19" x14ac:dyDescent="0.25">
      <c r="A53" s="23" t="s">
        <v>35</v>
      </c>
      <c r="B53" s="23" t="s">
        <v>16</v>
      </c>
      <c r="C53" s="23" t="s">
        <v>21</v>
      </c>
      <c r="D53" s="23" t="s">
        <v>13</v>
      </c>
      <c r="E53" s="23" t="s">
        <v>22</v>
      </c>
      <c r="F53" s="23" t="s">
        <v>14</v>
      </c>
      <c r="G53" s="23" t="s">
        <v>286</v>
      </c>
      <c r="H53" s="23" t="s">
        <v>47</v>
      </c>
      <c r="I53" s="23">
        <v>2</v>
      </c>
      <c r="J53" s="23" t="s">
        <v>33</v>
      </c>
      <c r="K53" s="23" t="s">
        <v>34</v>
      </c>
      <c r="L53" s="23" t="s">
        <v>180</v>
      </c>
      <c r="M53" s="23" t="s">
        <v>68</v>
      </c>
      <c r="N53" s="23">
        <v>3200</v>
      </c>
      <c r="O53" s="23">
        <v>3200</v>
      </c>
      <c r="P53" s="23">
        <v>3200</v>
      </c>
      <c r="Q53" s="23" t="s">
        <v>84</v>
      </c>
      <c r="R53" s="23" t="s">
        <v>85</v>
      </c>
      <c r="S53" s="23" t="s">
        <v>84</v>
      </c>
    </row>
    <row r="54" spans="1:19" x14ac:dyDescent="0.25">
      <c r="A54" s="23" t="s">
        <v>35</v>
      </c>
      <c r="B54" s="23" t="s">
        <v>16</v>
      </c>
      <c r="C54" s="23" t="s">
        <v>21</v>
      </c>
      <c r="D54" s="23" t="s">
        <v>13</v>
      </c>
      <c r="E54" s="23" t="s">
        <v>22</v>
      </c>
      <c r="F54" s="23" t="s">
        <v>14</v>
      </c>
      <c r="G54" s="23" t="s">
        <v>286</v>
      </c>
      <c r="H54" s="23" t="s">
        <v>60</v>
      </c>
      <c r="I54" s="23">
        <v>1</v>
      </c>
      <c r="J54" s="23" t="s">
        <v>33</v>
      </c>
      <c r="K54" s="23" t="s">
        <v>58</v>
      </c>
      <c r="L54" s="23" t="s">
        <v>180</v>
      </c>
      <c r="M54" s="23" t="s">
        <v>42</v>
      </c>
      <c r="N54" s="23">
        <v>3200</v>
      </c>
      <c r="O54" s="23">
        <v>3200</v>
      </c>
      <c r="P54" s="23">
        <v>3200</v>
      </c>
      <c r="Q54" s="23" t="s">
        <v>84</v>
      </c>
      <c r="R54" s="23" t="s">
        <v>84</v>
      </c>
      <c r="S54" s="23" t="s">
        <v>85</v>
      </c>
    </row>
    <row r="55" spans="1:19" x14ac:dyDescent="0.25">
      <c r="A55" s="23" t="s">
        <v>35</v>
      </c>
      <c r="B55" s="23" t="s">
        <v>19</v>
      </c>
      <c r="C55" s="23" t="s">
        <v>21</v>
      </c>
      <c r="D55" s="23" t="s">
        <v>13</v>
      </c>
      <c r="E55" s="23" t="s">
        <v>17</v>
      </c>
      <c r="F55" s="23" t="s">
        <v>14</v>
      </c>
      <c r="G55" s="23" t="s">
        <v>286</v>
      </c>
      <c r="H55" s="23" t="s">
        <v>47</v>
      </c>
      <c r="I55" s="23">
        <v>10</v>
      </c>
      <c r="J55" s="23" t="s">
        <v>26</v>
      </c>
      <c r="K55" s="23" t="s">
        <v>34</v>
      </c>
      <c r="L55" s="23" t="s">
        <v>180</v>
      </c>
      <c r="M55" s="23" t="s">
        <v>42</v>
      </c>
      <c r="N55" s="23">
        <v>150</v>
      </c>
      <c r="O55" s="23">
        <v>175</v>
      </c>
      <c r="P55" s="23">
        <v>200</v>
      </c>
      <c r="Q55" s="23" t="s">
        <v>84</v>
      </c>
      <c r="R55" s="23" t="s">
        <v>85</v>
      </c>
      <c r="S55" s="23" t="s">
        <v>85</v>
      </c>
    </row>
    <row r="56" spans="1:19" x14ac:dyDescent="0.25">
      <c r="A56" s="23" t="s">
        <v>35</v>
      </c>
      <c r="B56" s="23" t="s">
        <v>19</v>
      </c>
      <c r="C56" s="23" t="s">
        <v>21</v>
      </c>
      <c r="D56" s="23" t="s">
        <v>13</v>
      </c>
      <c r="E56" s="23" t="s">
        <v>17</v>
      </c>
      <c r="F56" s="23" t="s">
        <v>14</v>
      </c>
      <c r="G56" s="23" t="s">
        <v>286</v>
      </c>
      <c r="H56" s="23" t="s">
        <v>25</v>
      </c>
      <c r="I56" s="23">
        <v>16</v>
      </c>
      <c r="J56" s="23" t="s">
        <v>26</v>
      </c>
      <c r="K56" s="23" t="s">
        <v>34</v>
      </c>
      <c r="L56" s="23" t="s">
        <v>180</v>
      </c>
      <c r="M56" s="23" t="s">
        <v>30</v>
      </c>
      <c r="N56" s="23">
        <v>80</v>
      </c>
      <c r="O56" s="23">
        <v>90</v>
      </c>
      <c r="P56" s="23">
        <v>100</v>
      </c>
      <c r="Q56" s="23" t="s">
        <v>84</v>
      </c>
      <c r="R56" s="23" t="s">
        <v>85</v>
      </c>
      <c r="S56" s="23" t="s">
        <v>85</v>
      </c>
    </row>
    <row r="57" spans="1:19" x14ac:dyDescent="0.25">
      <c r="A57" s="23" t="s">
        <v>43</v>
      </c>
      <c r="B57" s="23" t="s">
        <v>69</v>
      </c>
      <c r="C57" s="23" t="s">
        <v>21</v>
      </c>
      <c r="D57" s="23" t="s">
        <v>13</v>
      </c>
      <c r="E57" s="23" t="s">
        <v>17</v>
      </c>
      <c r="F57" s="23" t="s">
        <v>14</v>
      </c>
      <c r="G57" s="23" t="s">
        <v>285</v>
      </c>
      <c r="H57" s="23" t="s">
        <v>25</v>
      </c>
      <c r="I57" s="23">
        <v>50</v>
      </c>
      <c r="J57" s="23" t="s">
        <v>26</v>
      </c>
      <c r="K57" s="23" t="s">
        <v>34</v>
      </c>
      <c r="L57" s="23" t="s">
        <v>180</v>
      </c>
      <c r="M57" s="23" t="s">
        <v>68</v>
      </c>
      <c r="N57" s="23">
        <v>150</v>
      </c>
      <c r="O57" s="23">
        <v>60</v>
      </c>
      <c r="P57" s="23">
        <v>60</v>
      </c>
      <c r="Q57" s="23" t="s">
        <v>84</v>
      </c>
      <c r="R57" s="23" t="s">
        <v>85</v>
      </c>
      <c r="S57" s="23" t="s">
        <v>84</v>
      </c>
    </row>
    <row r="58" spans="1:19" x14ac:dyDescent="0.25">
      <c r="A58" s="23" t="s">
        <v>43</v>
      </c>
      <c r="B58" s="23" t="s">
        <v>38</v>
      </c>
      <c r="C58" s="23" t="s">
        <v>21</v>
      </c>
      <c r="D58" s="23" t="s">
        <v>13</v>
      </c>
      <c r="E58" s="23" t="s">
        <v>17</v>
      </c>
      <c r="F58" s="23" t="s">
        <v>14</v>
      </c>
      <c r="G58" s="23" t="s">
        <v>285</v>
      </c>
      <c r="H58" s="23" t="s">
        <v>44</v>
      </c>
      <c r="I58" s="23">
        <v>10</v>
      </c>
      <c r="J58" s="23" t="s">
        <v>26</v>
      </c>
      <c r="K58" s="23" t="s">
        <v>45</v>
      </c>
      <c r="L58" s="23" t="s">
        <v>180</v>
      </c>
      <c r="M58" s="23" t="s">
        <v>42</v>
      </c>
      <c r="N58" s="23">
        <v>150</v>
      </c>
      <c r="O58" s="23">
        <v>175</v>
      </c>
      <c r="P58" s="23">
        <v>200</v>
      </c>
      <c r="Q58" s="23" t="s">
        <v>84</v>
      </c>
      <c r="R58" s="23" t="s">
        <v>84</v>
      </c>
      <c r="S58" s="23" t="s">
        <v>85</v>
      </c>
    </row>
    <row r="59" spans="1:19" x14ac:dyDescent="0.25">
      <c r="A59" s="23" t="s">
        <v>43</v>
      </c>
      <c r="B59" s="23" t="s">
        <v>19</v>
      </c>
      <c r="C59" s="23" t="s">
        <v>21</v>
      </c>
      <c r="D59" s="23" t="s">
        <v>13</v>
      </c>
      <c r="E59" s="23" t="s">
        <v>17</v>
      </c>
      <c r="F59" s="23" t="s">
        <v>14</v>
      </c>
      <c r="G59" s="23" t="s">
        <v>285</v>
      </c>
      <c r="H59" s="23" t="s">
        <v>44</v>
      </c>
      <c r="I59" s="23">
        <v>20</v>
      </c>
      <c r="J59" s="23" t="s">
        <v>26</v>
      </c>
      <c r="K59" s="23" t="s">
        <v>45</v>
      </c>
      <c r="L59" s="23" t="s">
        <v>180</v>
      </c>
      <c r="M59" s="23" t="s">
        <v>42</v>
      </c>
      <c r="N59" s="23">
        <v>150</v>
      </c>
      <c r="O59" s="23">
        <v>175</v>
      </c>
      <c r="P59" s="23">
        <v>200</v>
      </c>
      <c r="Q59" s="23" t="s">
        <v>84</v>
      </c>
      <c r="R59" s="23" t="s">
        <v>84</v>
      </c>
      <c r="S59" s="23" t="s">
        <v>85</v>
      </c>
    </row>
    <row r="60" spans="1:19" x14ac:dyDescent="0.25">
      <c r="A60" s="23" t="s">
        <v>43</v>
      </c>
      <c r="B60" s="23" t="s">
        <v>16</v>
      </c>
      <c r="C60" s="23" t="s">
        <v>21</v>
      </c>
      <c r="D60" s="23" t="s">
        <v>13</v>
      </c>
      <c r="E60" s="23" t="s">
        <v>36</v>
      </c>
      <c r="F60" s="23" t="s">
        <v>14</v>
      </c>
      <c r="G60" s="23" t="s">
        <v>285</v>
      </c>
      <c r="H60" s="23" t="s">
        <v>44</v>
      </c>
      <c r="I60" s="23">
        <v>20</v>
      </c>
      <c r="J60" s="23" t="s">
        <v>26</v>
      </c>
      <c r="K60" s="23" t="s">
        <v>45</v>
      </c>
      <c r="L60" s="23" t="s">
        <v>180</v>
      </c>
      <c r="M60" s="23" t="s">
        <v>61</v>
      </c>
      <c r="N60" s="23">
        <v>120</v>
      </c>
      <c r="O60" s="23">
        <v>120</v>
      </c>
      <c r="P60" s="23">
        <v>120</v>
      </c>
      <c r="Q60" s="23" t="s">
        <v>84</v>
      </c>
      <c r="R60" s="23" t="s">
        <v>84</v>
      </c>
      <c r="S60" s="23" t="s">
        <v>85</v>
      </c>
    </row>
    <row r="61" spans="1:19" x14ac:dyDescent="0.25">
      <c r="A61" s="23" t="s">
        <v>15</v>
      </c>
      <c r="B61" s="23" t="s">
        <v>38</v>
      </c>
      <c r="C61" s="23" t="s">
        <v>21</v>
      </c>
      <c r="D61" s="23" t="s">
        <v>13</v>
      </c>
      <c r="E61" s="23" t="s">
        <v>17</v>
      </c>
      <c r="F61" s="23" t="s">
        <v>14</v>
      </c>
      <c r="G61" s="23" t="s">
        <v>286</v>
      </c>
      <c r="H61" s="23" t="s">
        <v>25</v>
      </c>
      <c r="I61" s="23">
        <v>2</v>
      </c>
      <c r="J61" s="23" t="s">
        <v>33</v>
      </c>
      <c r="K61" s="23" t="s">
        <v>34</v>
      </c>
      <c r="L61" s="23" t="s">
        <v>180</v>
      </c>
      <c r="M61" s="23" t="s">
        <v>30</v>
      </c>
      <c r="N61" s="23">
        <v>3750</v>
      </c>
      <c r="O61" s="23">
        <v>3500</v>
      </c>
      <c r="P61" s="23">
        <v>4000</v>
      </c>
      <c r="Q61" s="23" t="s">
        <v>84</v>
      </c>
      <c r="R61" s="23" t="s">
        <v>85</v>
      </c>
      <c r="S61" s="23" t="s">
        <v>84</v>
      </c>
    </row>
    <row r="62" spans="1:19" x14ac:dyDescent="0.25">
      <c r="A62" s="23" t="s">
        <v>15</v>
      </c>
      <c r="B62" s="23" t="s">
        <v>38</v>
      </c>
      <c r="C62" s="23" t="s">
        <v>21</v>
      </c>
      <c r="D62" s="23" t="s">
        <v>13</v>
      </c>
      <c r="E62" s="23" t="s">
        <v>17</v>
      </c>
      <c r="F62" s="23" t="s">
        <v>14</v>
      </c>
      <c r="G62" s="23" t="s">
        <v>286</v>
      </c>
      <c r="H62" s="23" t="s">
        <v>47</v>
      </c>
      <c r="I62" s="23">
        <v>2</v>
      </c>
      <c r="J62" s="23" t="s">
        <v>51</v>
      </c>
      <c r="K62" s="23" t="s">
        <v>34</v>
      </c>
      <c r="L62" s="23" t="s">
        <v>180</v>
      </c>
      <c r="M62" s="23" t="s">
        <v>42</v>
      </c>
      <c r="N62" s="23">
        <v>150</v>
      </c>
      <c r="O62" s="23">
        <v>100</v>
      </c>
      <c r="P62" s="23">
        <v>200</v>
      </c>
      <c r="Q62" s="23" t="s">
        <v>84</v>
      </c>
      <c r="R62" s="23" t="s">
        <v>85</v>
      </c>
      <c r="S62" s="23" t="s">
        <v>84</v>
      </c>
    </row>
    <row r="63" spans="1:19" x14ac:dyDescent="0.25">
      <c r="A63" s="23" t="s">
        <v>41</v>
      </c>
      <c r="B63" s="23" t="s">
        <v>54</v>
      </c>
      <c r="C63" s="23" t="s">
        <v>21</v>
      </c>
      <c r="D63" s="23" t="s">
        <v>13</v>
      </c>
      <c r="E63" s="23" t="s">
        <v>36</v>
      </c>
      <c r="F63" s="23" t="s">
        <v>14</v>
      </c>
      <c r="G63" s="23" t="s">
        <v>285</v>
      </c>
      <c r="H63" s="23" t="s">
        <v>47</v>
      </c>
      <c r="I63" s="23">
        <v>2</v>
      </c>
      <c r="J63" s="23" t="s">
        <v>26</v>
      </c>
      <c r="K63" s="23" t="s">
        <v>34</v>
      </c>
      <c r="L63" s="23" t="s">
        <v>180</v>
      </c>
      <c r="M63" s="23" t="s">
        <v>42</v>
      </c>
      <c r="N63" s="23">
        <v>150</v>
      </c>
      <c r="O63" s="23">
        <v>175</v>
      </c>
      <c r="P63" s="23">
        <v>200</v>
      </c>
      <c r="Q63" s="23" t="s">
        <v>84</v>
      </c>
      <c r="R63" s="23" t="s">
        <v>85</v>
      </c>
      <c r="S63" s="23" t="s">
        <v>84</v>
      </c>
    </row>
    <row r="64" spans="1:19" x14ac:dyDescent="0.25">
      <c r="A64" s="23" t="s">
        <v>41</v>
      </c>
      <c r="B64" s="23" t="s">
        <v>54</v>
      </c>
      <c r="C64" s="23" t="s">
        <v>21</v>
      </c>
      <c r="D64" s="23" t="s">
        <v>13</v>
      </c>
      <c r="E64" s="23" t="s">
        <v>36</v>
      </c>
      <c r="F64" s="23" t="s">
        <v>14</v>
      </c>
      <c r="G64" s="23" t="s">
        <v>285</v>
      </c>
      <c r="H64" s="23" t="s">
        <v>25</v>
      </c>
      <c r="I64" s="23">
        <v>2</v>
      </c>
      <c r="J64" s="23" t="s">
        <v>26</v>
      </c>
      <c r="K64" s="23" t="s">
        <v>34</v>
      </c>
      <c r="L64" s="23" t="s">
        <v>180</v>
      </c>
      <c r="M64" s="23" t="s">
        <v>68</v>
      </c>
      <c r="N64" s="23">
        <v>60</v>
      </c>
      <c r="O64" s="23">
        <v>60</v>
      </c>
      <c r="P64" s="23">
        <v>60</v>
      </c>
      <c r="Q64" s="23" t="s">
        <v>84</v>
      </c>
      <c r="R64" s="23" t="s">
        <v>85</v>
      </c>
      <c r="S64" s="23" t="s">
        <v>84</v>
      </c>
    </row>
    <row r="65" spans="1:19" x14ac:dyDescent="0.25">
      <c r="A65" s="23" t="s">
        <v>41</v>
      </c>
      <c r="B65" s="23" t="s">
        <v>28</v>
      </c>
      <c r="C65" s="23" t="s">
        <v>21</v>
      </c>
      <c r="D65" s="23" t="s">
        <v>13</v>
      </c>
      <c r="E65" s="23" t="s">
        <v>17</v>
      </c>
      <c r="F65" s="23" t="s">
        <v>14</v>
      </c>
      <c r="G65" s="23" t="s">
        <v>285</v>
      </c>
      <c r="H65" s="23" t="s">
        <v>47</v>
      </c>
      <c r="I65" s="23">
        <v>10</v>
      </c>
      <c r="J65" s="23" t="s">
        <v>26</v>
      </c>
      <c r="K65" s="23" t="s">
        <v>34</v>
      </c>
      <c r="L65" s="23" t="s">
        <v>180</v>
      </c>
      <c r="M65" s="23" t="s">
        <v>42</v>
      </c>
      <c r="N65" s="23">
        <v>150</v>
      </c>
      <c r="O65" s="23">
        <v>175</v>
      </c>
      <c r="P65" s="23">
        <v>200</v>
      </c>
      <c r="Q65" s="23" t="s">
        <v>84</v>
      </c>
      <c r="R65" s="23" t="s">
        <v>84</v>
      </c>
      <c r="S65" s="23" t="s">
        <v>85</v>
      </c>
    </row>
    <row r="66" spans="1:19" x14ac:dyDescent="0.25">
      <c r="A66" s="23" t="s">
        <v>41</v>
      </c>
      <c r="B66" s="23" t="s">
        <v>59</v>
      </c>
      <c r="C66" s="23" t="s">
        <v>21</v>
      </c>
      <c r="D66" s="23" t="s">
        <v>13</v>
      </c>
      <c r="E66" s="23" t="s">
        <v>22</v>
      </c>
      <c r="F66" s="23" t="s">
        <v>14</v>
      </c>
      <c r="G66" s="23" t="s">
        <v>286</v>
      </c>
      <c r="H66" s="23" t="s">
        <v>47</v>
      </c>
      <c r="I66" s="23">
        <v>50</v>
      </c>
      <c r="J66" s="23" t="s">
        <v>26</v>
      </c>
      <c r="K66" s="23" t="s">
        <v>58</v>
      </c>
      <c r="L66" s="23" t="s">
        <v>180</v>
      </c>
      <c r="M66" s="23" t="s">
        <v>42</v>
      </c>
      <c r="N66" s="23">
        <v>150</v>
      </c>
      <c r="O66" s="23">
        <v>175</v>
      </c>
      <c r="P66" s="23">
        <v>200</v>
      </c>
      <c r="Q66" s="23" t="s">
        <v>84</v>
      </c>
      <c r="R66" s="23" t="s">
        <v>84</v>
      </c>
      <c r="S66" s="23" t="s">
        <v>85</v>
      </c>
    </row>
    <row r="67" spans="1:19" x14ac:dyDescent="0.25">
      <c r="A67" s="23" t="s">
        <v>41</v>
      </c>
      <c r="B67" s="23" t="s">
        <v>28</v>
      </c>
      <c r="C67" s="23" t="s">
        <v>21</v>
      </c>
      <c r="D67" s="23" t="s">
        <v>13</v>
      </c>
      <c r="E67" s="23" t="s">
        <v>17</v>
      </c>
      <c r="F67" s="23" t="s">
        <v>14</v>
      </c>
      <c r="G67" s="23" t="s">
        <v>285</v>
      </c>
      <c r="H67" s="23" t="s">
        <v>60</v>
      </c>
      <c r="I67" s="23">
        <v>50</v>
      </c>
      <c r="J67" s="23" t="s">
        <v>26</v>
      </c>
      <c r="K67" s="23" t="s">
        <v>58</v>
      </c>
      <c r="L67" s="23" t="s">
        <v>180</v>
      </c>
      <c r="M67" s="23" t="s">
        <v>68</v>
      </c>
      <c r="N67" s="23">
        <v>100</v>
      </c>
      <c r="O67" s="23">
        <v>100</v>
      </c>
      <c r="P67" s="23">
        <v>100</v>
      </c>
      <c r="Q67" s="23" t="s">
        <v>84</v>
      </c>
      <c r="R67" s="23" t="s">
        <v>84</v>
      </c>
      <c r="S67" s="23" t="s">
        <v>85</v>
      </c>
    </row>
    <row r="68" spans="1:19" x14ac:dyDescent="0.25">
      <c r="A68" s="23" t="s">
        <v>41</v>
      </c>
      <c r="B68" s="23" t="s">
        <v>59</v>
      </c>
      <c r="C68" s="23" t="s">
        <v>21</v>
      </c>
      <c r="D68" s="23" t="s">
        <v>13</v>
      </c>
      <c r="E68" s="23" t="s">
        <v>22</v>
      </c>
      <c r="F68" s="23" t="s">
        <v>14</v>
      </c>
      <c r="G68" s="23" t="s">
        <v>286</v>
      </c>
      <c r="H68" s="23" t="s">
        <v>40</v>
      </c>
      <c r="I68" s="23">
        <v>50</v>
      </c>
      <c r="J68" s="23" t="s">
        <v>26</v>
      </c>
      <c r="K68" s="23" t="s">
        <v>58</v>
      </c>
      <c r="L68" s="23" t="s">
        <v>180</v>
      </c>
      <c r="M68" s="23" t="s">
        <v>68</v>
      </c>
      <c r="N68" s="23">
        <v>100</v>
      </c>
      <c r="O68" s="23">
        <v>100</v>
      </c>
      <c r="P68" s="23">
        <v>100</v>
      </c>
      <c r="Q68" s="23" t="s">
        <v>84</v>
      </c>
      <c r="R68" s="23" t="s">
        <v>84</v>
      </c>
      <c r="S68" s="23" t="s">
        <v>85</v>
      </c>
    </row>
    <row r="69" spans="1:19" x14ac:dyDescent="0.25">
      <c r="A69" s="23" t="s">
        <v>32</v>
      </c>
      <c r="B69" s="23" t="s">
        <v>19</v>
      </c>
      <c r="C69" s="23" t="s">
        <v>21</v>
      </c>
      <c r="D69" s="23" t="s">
        <v>13</v>
      </c>
      <c r="E69" s="23" t="s">
        <v>17</v>
      </c>
      <c r="F69" s="23" t="s">
        <v>14</v>
      </c>
      <c r="G69" s="23" t="s">
        <v>285</v>
      </c>
      <c r="H69" s="23" t="s">
        <v>47</v>
      </c>
      <c r="I69" s="23">
        <v>1</v>
      </c>
      <c r="J69" s="23" t="s">
        <v>33</v>
      </c>
      <c r="K69" s="23" t="s">
        <v>34</v>
      </c>
      <c r="L69" s="23" t="s">
        <v>180</v>
      </c>
      <c r="M69" s="23" t="s">
        <v>42</v>
      </c>
      <c r="N69" s="23">
        <v>3500</v>
      </c>
      <c r="O69" s="23">
        <v>3500</v>
      </c>
      <c r="P69" s="23">
        <v>3500</v>
      </c>
      <c r="Q69" s="23" t="s">
        <v>84</v>
      </c>
      <c r="R69" s="23" t="s">
        <v>85</v>
      </c>
      <c r="S69" s="23" t="s">
        <v>84</v>
      </c>
    </row>
    <row r="70" spans="1:19" x14ac:dyDescent="0.25">
      <c r="A70" s="23" t="s">
        <v>32</v>
      </c>
      <c r="B70" s="23" t="s">
        <v>16</v>
      </c>
      <c r="C70" s="23" t="s">
        <v>21</v>
      </c>
      <c r="D70" s="23" t="s">
        <v>13</v>
      </c>
      <c r="E70" s="23" t="s">
        <v>62</v>
      </c>
      <c r="F70" s="23" t="s">
        <v>14</v>
      </c>
      <c r="G70" s="23" t="s">
        <v>285</v>
      </c>
      <c r="H70" s="23" t="s">
        <v>47</v>
      </c>
      <c r="I70" s="23">
        <v>2</v>
      </c>
      <c r="J70" s="23" t="s">
        <v>26</v>
      </c>
      <c r="K70" s="23" t="s">
        <v>64</v>
      </c>
      <c r="L70" s="23" t="s">
        <v>180</v>
      </c>
      <c r="M70" s="23" t="s">
        <v>63</v>
      </c>
      <c r="N70" s="23">
        <v>70</v>
      </c>
      <c r="O70" s="23">
        <v>70</v>
      </c>
      <c r="P70" s="23">
        <v>70</v>
      </c>
      <c r="Q70" s="23" t="s">
        <v>84</v>
      </c>
      <c r="R70" s="23" t="s">
        <v>85</v>
      </c>
      <c r="S70" s="23" t="s">
        <v>84</v>
      </c>
    </row>
    <row r="71" spans="1:19" x14ac:dyDescent="0.25">
      <c r="A71" s="23" t="s">
        <v>32</v>
      </c>
      <c r="B71" s="23" t="s">
        <v>19</v>
      </c>
      <c r="C71" s="23" t="s">
        <v>21</v>
      </c>
      <c r="D71" s="23" t="s">
        <v>13</v>
      </c>
      <c r="E71" s="23" t="s">
        <v>17</v>
      </c>
      <c r="F71" s="23" t="s">
        <v>14</v>
      </c>
      <c r="G71" s="23" t="s">
        <v>285</v>
      </c>
      <c r="H71" s="23" t="s">
        <v>25</v>
      </c>
      <c r="I71" s="23">
        <v>1</v>
      </c>
      <c r="J71" s="23" t="s">
        <v>33</v>
      </c>
      <c r="K71" s="23" t="s">
        <v>34</v>
      </c>
      <c r="L71" s="23" t="s">
        <v>180</v>
      </c>
      <c r="M71" s="23" t="s">
        <v>30</v>
      </c>
      <c r="N71" s="23">
        <v>2800</v>
      </c>
      <c r="O71" s="23">
        <v>2800</v>
      </c>
      <c r="P71" s="23">
        <v>2800</v>
      </c>
      <c r="Q71" s="23" t="s">
        <v>84</v>
      </c>
      <c r="R71" s="23" t="s">
        <v>85</v>
      </c>
      <c r="S71" s="23" t="s">
        <v>85</v>
      </c>
    </row>
    <row r="72" spans="1:19" x14ac:dyDescent="0.25">
      <c r="A72" s="23" t="s">
        <v>52</v>
      </c>
      <c r="B72" s="23" t="s">
        <v>28</v>
      </c>
      <c r="C72" s="23" t="s">
        <v>21</v>
      </c>
      <c r="D72" s="23" t="s">
        <v>13</v>
      </c>
      <c r="E72" s="23" t="s">
        <v>22</v>
      </c>
      <c r="F72" s="23" t="s">
        <v>14</v>
      </c>
      <c r="G72" s="23" t="s">
        <v>285</v>
      </c>
      <c r="H72" s="23" t="s">
        <v>47</v>
      </c>
      <c r="I72" s="23">
        <v>1</v>
      </c>
      <c r="J72" s="23" t="s">
        <v>33</v>
      </c>
      <c r="K72" s="23" t="s">
        <v>34</v>
      </c>
      <c r="L72" s="23" t="s">
        <v>180</v>
      </c>
      <c r="M72" s="23" t="s">
        <v>42</v>
      </c>
      <c r="N72" s="23">
        <v>4000</v>
      </c>
      <c r="O72" s="23">
        <v>4000</v>
      </c>
      <c r="P72" s="23">
        <v>4000</v>
      </c>
      <c r="Q72" s="23" t="s">
        <v>84</v>
      </c>
      <c r="R72" s="23" t="s">
        <v>85</v>
      </c>
      <c r="S72" s="23" t="s">
        <v>84</v>
      </c>
    </row>
    <row r="73" spans="1:19" x14ac:dyDescent="0.25">
      <c r="A73" s="23" t="s">
        <v>52</v>
      </c>
      <c r="B73" s="23" t="s">
        <v>28</v>
      </c>
      <c r="C73" s="23" t="s">
        <v>21</v>
      </c>
      <c r="D73" s="23" t="s">
        <v>13</v>
      </c>
      <c r="E73" s="23" t="s">
        <v>22</v>
      </c>
      <c r="F73" s="23" t="s">
        <v>14</v>
      </c>
      <c r="G73" s="23" t="s">
        <v>285</v>
      </c>
      <c r="H73" s="23" t="s">
        <v>25</v>
      </c>
      <c r="I73" s="23">
        <v>1</v>
      </c>
      <c r="J73" s="23" t="s">
        <v>33</v>
      </c>
      <c r="K73" s="23" t="s">
        <v>34</v>
      </c>
      <c r="L73" s="23" t="s">
        <v>180</v>
      </c>
      <c r="M73" s="23" t="s">
        <v>68</v>
      </c>
      <c r="N73" s="23">
        <v>3500</v>
      </c>
      <c r="O73" s="23">
        <v>3500</v>
      </c>
      <c r="P73" s="23">
        <v>3500</v>
      </c>
      <c r="Q73" s="23" t="s">
        <v>84</v>
      </c>
      <c r="R73" s="23" t="s">
        <v>85</v>
      </c>
      <c r="S73" s="23" t="s">
        <v>84</v>
      </c>
    </row>
    <row r="74" spans="1:19" x14ac:dyDescent="0.25">
      <c r="A74" s="23" t="s">
        <v>20</v>
      </c>
      <c r="B74" s="23" t="s">
        <v>38</v>
      </c>
      <c r="C74" s="23" t="s">
        <v>21</v>
      </c>
      <c r="D74" s="23" t="s">
        <v>13</v>
      </c>
      <c r="E74" s="23" t="s">
        <v>22</v>
      </c>
      <c r="F74" s="23" t="s">
        <v>14</v>
      </c>
      <c r="G74" s="23" t="s">
        <v>286</v>
      </c>
      <c r="H74" s="23" t="s">
        <v>47</v>
      </c>
      <c r="I74" s="23">
        <v>3</v>
      </c>
      <c r="J74" s="23" t="s">
        <v>33</v>
      </c>
      <c r="K74" s="23" t="s">
        <v>58</v>
      </c>
      <c r="L74" s="23" t="s">
        <v>180</v>
      </c>
      <c r="M74" s="23" t="s">
        <v>42</v>
      </c>
      <c r="N74" s="23">
        <v>3200</v>
      </c>
      <c r="O74" s="23">
        <v>3200</v>
      </c>
      <c r="P74" s="23">
        <v>3200</v>
      </c>
      <c r="Q74" s="23" t="s">
        <v>84</v>
      </c>
      <c r="R74" s="23" t="s">
        <v>84</v>
      </c>
      <c r="S74" s="23" t="s">
        <v>85</v>
      </c>
    </row>
    <row r="75" spans="1:19" x14ac:dyDescent="0.25">
      <c r="A75" s="23" t="s">
        <v>20</v>
      </c>
      <c r="B75" s="23" t="s">
        <v>38</v>
      </c>
      <c r="C75" s="23" t="s">
        <v>21</v>
      </c>
      <c r="D75" s="23" t="s">
        <v>13</v>
      </c>
      <c r="E75" s="23" t="s">
        <v>22</v>
      </c>
      <c r="F75" s="23" t="s">
        <v>14</v>
      </c>
      <c r="G75" s="23" t="s">
        <v>286</v>
      </c>
      <c r="H75" s="23" t="s">
        <v>25</v>
      </c>
      <c r="I75" s="23">
        <v>3</v>
      </c>
      <c r="J75" s="23" t="s">
        <v>33</v>
      </c>
      <c r="K75" s="23" t="s">
        <v>58</v>
      </c>
      <c r="L75" s="23" t="s">
        <v>180</v>
      </c>
      <c r="M75" s="23" t="s">
        <v>68</v>
      </c>
      <c r="N75" s="23">
        <v>3200</v>
      </c>
      <c r="O75" s="23">
        <v>3200</v>
      </c>
      <c r="P75" s="23">
        <v>3200</v>
      </c>
      <c r="Q75" s="23" t="s">
        <v>84</v>
      </c>
      <c r="R75" s="23" t="s">
        <v>84</v>
      </c>
      <c r="S75" s="23" t="s">
        <v>85</v>
      </c>
    </row>
    <row r="76" spans="1:19" x14ac:dyDescent="0.25">
      <c r="A76" s="23" t="s">
        <v>27</v>
      </c>
      <c r="B76" s="23" t="s">
        <v>28</v>
      </c>
      <c r="C76" s="23" t="s">
        <v>21</v>
      </c>
      <c r="D76" s="23" t="s">
        <v>13</v>
      </c>
      <c r="E76" s="23" t="s">
        <v>29</v>
      </c>
      <c r="F76" s="23" t="s">
        <v>14</v>
      </c>
      <c r="G76" s="23" t="s">
        <v>285</v>
      </c>
      <c r="H76" s="23" t="s">
        <v>25</v>
      </c>
      <c r="I76" s="23">
        <v>50</v>
      </c>
      <c r="J76" s="23" t="s">
        <v>26</v>
      </c>
      <c r="K76" s="23" t="s">
        <v>34</v>
      </c>
      <c r="L76" s="23" t="s">
        <v>180</v>
      </c>
      <c r="M76" s="23" t="s">
        <v>30</v>
      </c>
      <c r="N76" s="23">
        <v>80</v>
      </c>
      <c r="O76" s="23">
        <v>90</v>
      </c>
      <c r="P76" s="23">
        <v>100</v>
      </c>
      <c r="Q76" s="23" t="s">
        <v>84</v>
      </c>
      <c r="R76" s="23" t="s">
        <v>85</v>
      </c>
      <c r="S76" s="23" t="s">
        <v>84</v>
      </c>
    </row>
    <row r="77" spans="1:19" x14ac:dyDescent="0.25">
      <c r="A77" s="23" t="s">
        <v>27</v>
      </c>
      <c r="B77" s="23" t="s">
        <v>28</v>
      </c>
      <c r="C77" s="23" t="s">
        <v>21</v>
      </c>
      <c r="D77" s="23" t="s">
        <v>13</v>
      </c>
      <c r="E77" s="23" t="s">
        <v>29</v>
      </c>
      <c r="F77" s="23" t="s">
        <v>14</v>
      </c>
      <c r="G77" s="23" t="s">
        <v>285</v>
      </c>
      <c r="H77" s="23" t="s">
        <v>47</v>
      </c>
      <c r="I77" s="23">
        <v>50</v>
      </c>
      <c r="J77" s="23" t="s">
        <v>26</v>
      </c>
      <c r="K77" s="23" t="s">
        <v>34</v>
      </c>
      <c r="L77" s="23" t="s">
        <v>180</v>
      </c>
      <c r="M77" s="23" t="s">
        <v>42</v>
      </c>
      <c r="N77" s="23">
        <v>150</v>
      </c>
      <c r="O77" s="23">
        <v>175</v>
      </c>
      <c r="P77" s="23">
        <v>200</v>
      </c>
      <c r="Q77" s="23" t="s">
        <v>84</v>
      </c>
      <c r="R77" s="23" t="s">
        <v>85</v>
      </c>
      <c r="S77" s="23" t="s">
        <v>84</v>
      </c>
    </row>
    <row r="78" spans="1:19" x14ac:dyDescent="0.25">
      <c r="A78" s="23" t="s">
        <v>27</v>
      </c>
      <c r="B78" s="23" t="s">
        <v>19</v>
      </c>
      <c r="C78" s="23" t="s">
        <v>21</v>
      </c>
      <c r="D78" s="23" t="s">
        <v>13</v>
      </c>
      <c r="E78" s="23" t="s">
        <v>17</v>
      </c>
      <c r="F78" s="23" t="s">
        <v>14</v>
      </c>
      <c r="G78" s="23" t="s">
        <v>285</v>
      </c>
      <c r="H78" s="23" t="s">
        <v>47</v>
      </c>
      <c r="I78" s="23">
        <v>50</v>
      </c>
      <c r="J78" s="23" t="s">
        <v>26</v>
      </c>
      <c r="K78" s="23" t="s">
        <v>34</v>
      </c>
      <c r="L78" s="23" t="s">
        <v>180</v>
      </c>
      <c r="M78" s="23" t="s">
        <v>42</v>
      </c>
      <c r="N78" s="23">
        <v>150</v>
      </c>
      <c r="O78" s="23">
        <v>175</v>
      </c>
      <c r="P78" s="23">
        <v>200</v>
      </c>
      <c r="Q78" s="23" t="s">
        <v>84</v>
      </c>
      <c r="R78" s="23" t="s">
        <v>84</v>
      </c>
      <c r="S78" s="23" t="s">
        <v>85</v>
      </c>
    </row>
    <row r="79" spans="1:19" x14ac:dyDescent="0.25">
      <c r="A79" s="23" t="s">
        <v>50</v>
      </c>
      <c r="B79" s="23" t="s">
        <v>16</v>
      </c>
      <c r="C79" s="23" t="s">
        <v>21</v>
      </c>
      <c r="D79" s="23" t="s">
        <v>13</v>
      </c>
      <c r="E79" s="23" t="s">
        <v>17</v>
      </c>
      <c r="F79" s="23" t="s">
        <v>14</v>
      </c>
      <c r="G79" s="23" t="s">
        <v>286</v>
      </c>
      <c r="H79" s="23" t="s">
        <v>47</v>
      </c>
      <c r="I79" s="23">
        <v>4</v>
      </c>
      <c r="J79" s="23" t="s">
        <v>26</v>
      </c>
      <c r="K79" s="23" t="s">
        <v>34</v>
      </c>
      <c r="L79" s="23" t="s">
        <v>180</v>
      </c>
      <c r="M79" s="23" t="s">
        <v>42</v>
      </c>
      <c r="N79" s="23">
        <v>150</v>
      </c>
      <c r="O79" s="23">
        <v>175</v>
      </c>
      <c r="P79" s="23">
        <v>200</v>
      </c>
      <c r="Q79" s="23" t="s">
        <v>84</v>
      </c>
      <c r="R79" s="23" t="s">
        <v>85</v>
      </c>
      <c r="S79" s="23" t="s">
        <v>84</v>
      </c>
    </row>
    <row r="80" spans="1:19" x14ac:dyDescent="0.25">
      <c r="A80" s="23" t="s">
        <v>50</v>
      </c>
      <c r="B80" s="23" t="s">
        <v>38</v>
      </c>
      <c r="C80" s="23" t="s">
        <v>21</v>
      </c>
      <c r="D80" s="23" t="s">
        <v>13</v>
      </c>
      <c r="E80" s="23" t="s">
        <v>57</v>
      </c>
      <c r="F80" s="23" t="s">
        <v>14</v>
      </c>
      <c r="G80" s="23" t="s">
        <v>286</v>
      </c>
      <c r="H80" s="23" t="s">
        <v>47</v>
      </c>
      <c r="I80" s="23">
        <v>8</v>
      </c>
      <c r="J80" s="23" t="s">
        <v>26</v>
      </c>
      <c r="K80" s="23" t="s">
        <v>67</v>
      </c>
      <c r="L80" s="23" t="s">
        <v>180</v>
      </c>
      <c r="M80" s="23" t="s">
        <v>63</v>
      </c>
      <c r="N80" s="23">
        <v>70</v>
      </c>
      <c r="O80" s="23">
        <v>70</v>
      </c>
      <c r="P80" s="23">
        <v>70</v>
      </c>
      <c r="Q80" s="23" t="s">
        <v>84</v>
      </c>
      <c r="R80" s="23" t="s">
        <v>85</v>
      </c>
      <c r="S80" s="23" t="s">
        <v>84</v>
      </c>
    </row>
    <row r="81" spans="1:19" x14ac:dyDescent="0.25">
      <c r="A81" s="23" t="s">
        <v>56</v>
      </c>
      <c r="B81" s="23" t="s">
        <v>28</v>
      </c>
      <c r="C81" s="23" t="s">
        <v>21</v>
      </c>
      <c r="D81" s="23" t="s">
        <v>13</v>
      </c>
      <c r="E81" s="23" t="s">
        <v>57</v>
      </c>
      <c r="F81" s="23" t="s">
        <v>14</v>
      </c>
      <c r="G81" s="23" t="s">
        <v>286</v>
      </c>
      <c r="H81" s="23" t="s">
        <v>47</v>
      </c>
      <c r="I81" s="23">
        <v>4</v>
      </c>
      <c r="J81" s="23" t="s">
        <v>26</v>
      </c>
      <c r="K81" s="23" t="s">
        <v>34</v>
      </c>
      <c r="L81" s="23" t="s">
        <v>180</v>
      </c>
      <c r="M81" s="23" t="s">
        <v>42</v>
      </c>
      <c r="N81" s="23">
        <v>150</v>
      </c>
      <c r="O81" s="23">
        <v>175</v>
      </c>
      <c r="P81" s="23">
        <v>200</v>
      </c>
      <c r="Q81" s="23" t="s">
        <v>84</v>
      </c>
      <c r="R81" s="23" t="s">
        <v>84</v>
      </c>
      <c r="S81" s="23" t="s">
        <v>85</v>
      </c>
    </row>
    <row r="82" spans="1:19" x14ac:dyDescent="0.25">
      <c r="A82" s="23" t="s">
        <v>56</v>
      </c>
      <c r="B82" s="23" t="s">
        <v>59</v>
      </c>
      <c r="C82" s="23" t="s">
        <v>21</v>
      </c>
      <c r="D82" s="23" t="s">
        <v>13</v>
      </c>
      <c r="E82" s="23" t="s">
        <v>22</v>
      </c>
      <c r="F82" s="23" t="s">
        <v>14</v>
      </c>
      <c r="G82" s="23" t="s">
        <v>286</v>
      </c>
      <c r="H82" s="23" t="s">
        <v>47</v>
      </c>
      <c r="I82" s="23">
        <v>12</v>
      </c>
      <c r="J82" s="23" t="s">
        <v>26</v>
      </c>
      <c r="K82" s="23" t="s">
        <v>58</v>
      </c>
      <c r="L82" s="23" t="s">
        <v>180</v>
      </c>
      <c r="M82" s="23" t="s">
        <v>42</v>
      </c>
      <c r="N82" s="23">
        <v>150</v>
      </c>
      <c r="O82" s="23">
        <v>175</v>
      </c>
      <c r="P82" s="23">
        <v>200</v>
      </c>
      <c r="Q82" s="23" t="s">
        <v>84</v>
      </c>
      <c r="R82" s="23" t="s">
        <v>84</v>
      </c>
      <c r="S82" s="23" t="s">
        <v>85</v>
      </c>
    </row>
  </sheetData>
  <sortState ref="A2:S82">
    <sortCondition ref="A2:A82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270"/>
  <sheetViews>
    <sheetView topLeftCell="BD1" workbookViewId="0">
      <selection activeCell="BQ2" sqref="BQ2:BW15"/>
    </sheetView>
  </sheetViews>
  <sheetFormatPr defaultRowHeight="15" x14ac:dyDescent="0.25"/>
  <cols>
    <col min="18" max="18" width="16.42578125" customWidth="1"/>
    <col min="19" max="19" width="12.85546875" customWidth="1"/>
    <col min="20" max="21" width="12.5703125" customWidth="1"/>
    <col min="22" max="22" width="13.7109375" customWidth="1"/>
    <col min="23" max="23" width="14.42578125" customWidth="1"/>
    <col min="37" max="37" width="13.140625" customWidth="1"/>
    <col min="38" max="38" width="19.7109375" customWidth="1"/>
    <col min="39" max="39" width="19.42578125" customWidth="1"/>
    <col min="40" max="40" width="20.42578125" customWidth="1"/>
    <col min="41" max="41" width="19.42578125" customWidth="1"/>
    <col min="42" max="42" width="21.140625" customWidth="1"/>
    <col min="58" max="58" width="9.5703125" bestFit="1" customWidth="1"/>
    <col min="59" max="59" width="9.28515625" bestFit="1" customWidth="1"/>
    <col min="60" max="60" width="9.5703125" bestFit="1" customWidth="1"/>
    <col min="61" max="62" width="9.28515625" bestFit="1" customWidth="1"/>
    <col min="64" max="64" width="13.140625" bestFit="1" customWidth="1"/>
    <col min="65" max="65" width="17.5703125" customWidth="1"/>
    <col min="66" max="67" width="17.28515625" customWidth="1"/>
    <col min="68" max="68" width="15.7109375" bestFit="1" customWidth="1"/>
  </cols>
  <sheetData>
    <row r="1" spans="1:75" x14ac:dyDescent="0.25">
      <c r="A1" s="11" t="s">
        <v>0</v>
      </c>
      <c r="B1" s="11" t="s">
        <v>94</v>
      </c>
      <c r="C1" t="s">
        <v>151</v>
      </c>
      <c r="D1" s="11" t="s">
        <v>95</v>
      </c>
      <c r="E1" s="11" t="s">
        <v>1</v>
      </c>
      <c r="F1" s="11" t="s">
        <v>4</v>
      </c>
      <c r="G1" s="11" t="s">
        <v>239</v>
      </c>
      <c r="H1" s="11" t="s">
        <v>8</v>
      </c>
      <c r="I1" s="11" t="s">
        <v>9</v>
      </c>
      <c r="J1" s="11" t="s">
        <v>10</v>
      </c>
      <c r="K1" s="11" t="s">
        <v>182</v>
      </c>
      <c r="L1" s="11" t="s">
        <v>240</v>
      </c>
      <c r="M1" s="11" t="s">
        <v>241</v>
      </c>
      <c r="N1" s="11" t="s">
        <v>250</v>
      </c>
      <c r="O1" s="11" t="s">
        <v>251</v>
      </c>
      <c r="P1" s="11" t="s">
        <v>252</v>
      </c>
      <c r="R1" s="27" t="s">
        <v>288</v>
      </c>
      <c r="S1" t="s">
        <v>302</v>
      </c>
      <c r="T1" t="s">
        <v>303</v>
      </c>
      <c r="U1" t="s">
        <v>304</v>
      </c>
      <c r="V1" t="s">
        <v>305</v>
      </c>
      <c r="W1" t="s">
        <v>306</v>
      </c>
      <c r="Y1" t="s">
        <v>297</v>
      </c>
      <c r="Z1" t="s">
        <v>94</v>
      </c>
      <c r="AA1" t="s">
        <v>298</v>
      </c>
      <c r="AB1" t="s">
        <v>317</v>
      </c>
      <c r="AC1" t="s">
        <v>318</v>
      </c>
      <c r="AD1" t="s">
        <v>256</v>
      </c>
      <c r="AE1" t="s">
        <v>302</v>
      </c>
      <c r="AF1" t="s">
        <v>303</v>
      </c>
      <c r="AG1" t="s">
        <v>304</v>
      </c>
      <c r="AH1" t="s">
        <v>305</v>
      </c>
      <c r="AI1" t="s">
        <v>306</v>
      </c>
      <c r="AW1" t="s">
        <v>398</v>
      </c>
      <c r="BC1" t="s">
        <v>399</v>
      </c>
      <c r="BF1" t="s">
        <v>404</v>
      </c>
    </row>
    <row r="2" spans="1:75" x14ac:dyDescent="0.25">
      <c r="A2" s="24" t="s">
        <v>46</v>
      </c>
      <c r="B2" s="24">
        <v>1</v>
      </c>
      <c r="C2" t="s">
        <v>98</v>
      </c>
      <c r="D2" s="24" t="s">
        <v>96</v>
      </c>
      <c r="E2" s="24">
        <v>1</v>
      </c>
      <c r="F2" s="24" t="s">
        <v>17</v>
      </c>
      <c r="G2" s="24">
        <v>2.69E-2</v>
      </c>
      <c r="H2" s="24" t="s">
        <v>47</v>
      </c>
      <c r="I2" s="26">
        <v>15</v>
      </c>
      <c r="J2" s="24" t="s">
        <v>26</v>
      </c>
      <c r="K2" s="26">
        <v>15</v>
      </c>
      <c r="L2">
        <v>1.8900000000000001</v>
      </c>
      <c r="M2">
        <v>3.036</v>
      </c>
      <c r="N2">
        <v>0</v>
      </c>
      <c r="O2">
        <v>0</v>
      </c>
      <c r="P2">
        <v>0</v>
      </c>
      <c r="R2" s="28" t="s">
        <v>46</v>
      </c>
      <c r="S2" s="5">
        <v>4.5359999999999996</v>
      </c>
      <c r="T2" s="5">
        <v>7.2864000000000004</v>
      </c>
      <c r="U2" s="5">
        <v>0</v>
      </c>
      <c r="V2" s="5">
        <v>0</v>
      </c>
      <c r="W2" s="5">
        <v>0</v>
      </c>
      <c r="Y2" t="s">
        <v>46</v>
      </c>
      <c r="Z2">
        <v>1</v>
      </c>
      <c r="AA2" t="s">
        <v>17</v>
      </c>
      <c r="AB2" t="s">
        <v>314</v>
      </c>
      <c r="AC2" t="s">
        <v>319</v>
      </c>
      <c r="AD2">
        <v>5.6500000000000002E-2</v>
      </c>
      <c r="AE2">
        <v>4.5359999999999996</v>
      </c>
      <c r="AF2">
        <v>7.2864000000000004</v>
      </c>
      <c r="AG2">
        <v>0</v>
      </c>
      <c r="AH2">
        <v>0</v>
      </c>
      <c r="AI2">
        <v>0</v>
      </c>
      <c r="AK2" s="27" t="s">
        <v>288</v>
      </c>
      <c r="AL2" t="s">
        <v>390</v>
      </c>
      <c r="AM2" t="s">
        <v>391</v>
      </c>
      <c r="AN2" t="s">
        <v>392</v>
      </c>
      <c r="AO2" t="s">
        <v>393</v>
      </c>
      <c r="AP2" t="s">
        <v>394</v>
      </c>
      <c r="AT2" t="s">
        <v>297</v>
      </c>
      <c r="AU2" t="s">
        <v>94</v>
      </c>
      <c r="AV2" t="s">
        <v>307</v>
      </c>
      <c r="AW2" t="s">
        <v>395</v>
      </c>
      <c r="AX2" t="s">
        <v>400</v>
      </c>
      <c r="AY2" t="s">
        <v>250</v>
      </c>
      <c r="AZ2" t="s">
        <v>401</v>
      </c>
      <c r="BA2" t="s">
        <v>402</v>
      </c>
      <c r="BB2" t="s">
        <v>403</v>
      </c>
      <c r="BC2" t="s">
        <v>240</v>
      </c>
      <c r="BD2" t="s">
        <v>241</v>
      </c>
      <c r="BE2" t="s">
        <v>250</v>
      </c>
      <c r="BF2" t="s">
        <v>277</v>
      </c>
      <c r="BG2" t="s">
        <v>278</v>
      </c>
      <c r="BH2" t="s">
        <v>279</v>
      </c>
      <c r="BI2" t="s">
        <v>280</v>
      </c>
      <c r="BJ2" t="s">
        <v>281</v>
      </c>
      <c r="BL2" s="27" t="s">
        <v>288</v>
      </c>
      <c r="BM2" t="s">
        <v>409</v>
      </c>
      <c r="BN2" t="s">
        <v>410</v>
      </c>
      <c r="BO2" t="s">
        <v>411</v>
      </c>
      <c r="BQ2" t="s">
        <v>288</v>
      </c>
      <c r="BR2" t="s">
        <v>405</v>
      </c>
      <c r="BS2" t="s">
        <v>412</v>
      </c>
      <c r="BT2" t="s">
        <v>384</v>
      </c>
      <c r="BV2" t="s">
        <v>385</v>
      </c>
    </row>
    <row r="3" spans="1:75" x14ac:dyDescent="0.25">
      <c r="A3" s="3" t="s">
        <v>46</v>
      </c>
      <c r="B3" s="3">
        <v>1</v>
      </c>
      <c r="C3" t="s">
        <v>113</v>
      </c>
      <c r="D3" s="3" t="s">
        <v>96</v>
      </c>
      <c r="E3" s="3">
        <v>2</v>
      </c>
      <c r="F3" s="3" t="s">
        <v>17</v>
      </c>
      <c r="G3" s="3">
        <v>2.9600000000000001E-2</v>
      </c>
      <c r="H3" s="3" t="s">
        <v>47</v>
      </c>
      <c r="I3" s="4">
        <v>21</v>
      </c>
      <c r="J3" s="3" t="s">
        <v>26</v>
      </c>
      <c r="K3" s="4">
        <v>21</v>
      </c>
      <c r="L3">
        <v>2.6459999999999999</v>
      </c>
      <c r="M3">
        <v>4.2504</v>
      </c>
      <c r="N3">
        <v>0</v>
      </c>
      <c r="O3">
        <v>0</v>
      </c>
      <c r="P3">
        <v>0</v>
      </c>
      <c r="R3" s="29" t="s">
        <v>17</v>
      </c>
      <c r="S3" s="5">
        <v>4.5359999999999996</v>
      </c>
      <c r="T3" s="5">
        <v>7.2864000000000004</v>
      </c>
      <c r="U3" s="5">
        <v>0</v>
      </c>
      <c r="V3" s="5">
        <v>0</v>
      </c>
      <c r="W3" s="5">
        <v>0</v>
      </c>
      <c r="Y3" t="s">
        <v>74</v>
      </c>
      <c r="Z3">
        <v>4</v>
      </c>
      <c r="AA3" t="s">
        <v>287</v>
      </c>
      <c r="AB3" t="s">
        <v>314</v>
      </c>
      <c r="AC3" t="s">
        <v>320</v>
      </c>
      <c r="AD3">
        <v>9.1999999999999998E-2</v>
      </c>
      <c r="AE3">
        <v>1.008</v>
      </c>
      <c r="AF3">
        <v>1.6192</v>
      </c>
      <c r="AG3">
        <v>0</v>
      </c>
      <c r="AH3">
        <v>0</v>
      </c>
      <c r="AI3">
        <v>0</v>
      </c>
      <c r="AK3" s="28" t="s">
        <v>46</v>
      </c>
      <c r="AL3" s="5">
        <v>4.5359999999999996</v>
      </c>
      <c r="AM3" s="5">
        <v>0</v>
      </c>
      <c r="AN3" s="5">
        <v>0</v>
      </c>
      <c r="AO3" s="5">
        <v>7.2864000000000004</v>
      </c>
      <c r="AP3" s="5">
        <v>0</v>
      </c>
      <c r="AT3" t="s">
        <v>77</v>
      </c>
      <c r="AU3">
        <v>2</v>
      </c>
      <c r="AV3" t="s">
        <v>396</v>
      </c>
      <c r="AW3">
        <v>0.40370000000000006</v>
      </c>
      <c r="AX3">
        <v>0</v>
      </c>
      <c r="AY3">
        <v>0</v>
      </c>
      <c r="AZ3">
        <v>0</v>
      </c>
      <c r="BA3">
        <v>0</v>
      </c>
      <c r="BB3">
        <v>0</v>
      </c>
      <c r="BC3">
        <v>4.8000000000000007</v>
      </c>
      <c r="BD3">
        <v>1.8599999999999999</v>
      </c>
      <c r="BE3">
        <v>8.0400000000000009</v>
      </c>
      <c r="BF3" s="22">
        <f>(AX3+BC3)/AW3</f>
        <v>11.890017339608621</v>
      </c>
      <c r="BG3" s="22">
        <f>(BD3+BA3)/AW3</f>
        <v>4.6073817190983393</v>
      </c>
      <c r="BH3" s="22">
        <f>(BE3+AY3)/AW3</f>
        <v>19.915779043844438</v>
      </c>
      <c r="BI3" s="22">
        <f>AZ3/AW3</f>
        <v>0</v>
      </c>
      <c r="BJ3" s="22">
        <f>BB3/AW3</f>
        <v>0</v>
      </c>
      <c r="BL3" s="28" t="s">
        <v>397</v>
      </c>
      <c r="BM3" s="5">
        <v>15</v>
      </c>
      <c r="BN3" s="5">
        <v>15</v>
      </c>
      <c r="BO3" s="5">
        <v>15</v>
      </c>
      <c r="BQ3" t="s">
        <v>397</v>
      </c>
      <c r="BR3" s="22">
        <v>27.025970312983727</v>
      </c>
      <c r="BS3" s="22">
        <f>BM34/SQRT(BM49)</f>
        <v>7.2187937710419998</v>
      </c>
      <c r="BT3" s="22">
        <v>15.601812176376159</v>
      </c>
      <c r="BU3" s="22">
        <f>BN34/SQRT(BN49)</f>
        <v>5.3717531155242622</v>
      </c>
      <c r="BV3" s="22">
        <v>15.309883839777179</v>
      </c>
      <c r="BW3" s="22">
        <f>BO34/SQRT(BO49)</f>
        <v>6.2775671613289461</v>
      </c>
    </row>
    <row r="4" spans="1:75" x14ac:dyDescent="0.25">
      <c r="A4" s="3" t="s">
        <v>74</v>
      </c>
      <c r="B4" s="3">
        <v>4</v>
      </c>
      <c r="C4" t="s">
        <v>114</v>
      </c>
      <c r="D4" s="3" t="s">
        <v>96</v>
      </c>
      <c r="E4" s="3">
        <v>3</v>
      </c>
      <c r="F4" s="3" t="s">
        <v>287</v>
      </c>
      <c r="G4" s="3">
        <v>2.4E-2</v>
      </c>
      <c r="H4" s="3" t="s">
        <v>47</v>
      </c>
      <c r="I4" s="4">
        <v>4</v>
      </c>
      <c r="J4" s="3" t="s">
        <v>26</v>
      </c>
      <c r="K4" s="4">
        <v>4</v>
      </c>
      <c r="L4">
        <v>0.504</v>
      </c>
      <c r="M4">
        <v>0.80959999999999999</v>
      </c>
      <c r="N4">
        <v>0</v>
      </c>
      <c r="O4">
        <v>0</v>
      </c>
      <c r="P4">
        <v>0</v>
      </c>
      <c r="R4" s="28" t="s">
        <v>74</v>
      </c>
      <c r="S4" s="5">
        <v>1.008</v>
      </c>
      <c r="T4" s="5">
        <v>1.6192</v>
      </c>
      <c r="U4" s="5">
        <v>0</v>
      </c>
      <c r="V4" s="5">
        <v>0</v>
      </c>
      <c r="W4" s="5">
        <v>0</v>
      </c>
      <c r="Y4" t="s">
        <v>86</v>
      </c>
      <c r="Z4">
        <v>5</v>
      </c>
      <c r="AA4" t="s">
        <v>73</v>
      </c>
      <c r="AB4" t="s">
        <v>316</v>
      </c>
      <c r="AC4" t="s">
        <v>321</v>
      </c>
      <c r="AD4" s="9">
        <v>9.1800000000000007E-2</v>
      </c>
      <c r="AE4">
        <v>66.625</v>
      </c>
      <c r="AF4">
        <v>30.36</v>
      </c>
      <c r="AG4">
        <v>0</v>
      </c>
      <c r="AH4">
        <v>30.175000000000001</v>
      </c>
      <c r="AI4">
        <v>0</v>
      </c>
      <c r="AK4" s="28" t="s">
        <v>74</v>
      </c>
      <c r="AL4" s="5">
        <v>1.008</v>
      </c>
      <c r="AM4" s="5">
        <v>0</v>
      </c>
      <c r="AN4" s="5">
        <v>0</v>
      </c>
      <c r="AO4" s="5">
        <v>1.6192</v>
      </c>
      <c r="AP4" s="5">
        <v>0</v>
      </c>
      <c r="AT4" t="s">
        <v>46</v>
      </c>
      <c r="AU4">
        <v>1</v>
      </c>
      <c r="AV4" t="s">
        <v>396</v>
      </c>
      <c r="AW4">
        <v>0.21860000000000002</v>
      </c>
      <c r="AX4">
        <v>4.5359999999999996</v>
      </c>
      <c r="AY4">
        <v>0</v>
      </c>
      <c r="AZ4">
        <v>0</v>
      </c>
      <c r="BA4">
        <v>7.2864000000000004</v>
      </c>
      <c r="BB4">
        <v>0</v>
      </c>
      <c r="BC4">
        <v>6.3999999999999995</v>
      </c>
      <c r="BD4">
        <v>2.48</v>
      </c>
      <c r="BE4">
        <v>10.72</v>
      </c>
      <c r="BF4" s="22">
        <f t="shared" ref="BF4:BF32" si="0">(AX4+BC4)/AW4</f>
        <v>50.027447392497706</v>
      </c>
      <c r="BG4" s="22">
        <f t="shared" ref="BG4:BG32" si="1">(BD4+BA4)/AW4</f>
        <v>44.677035681610249</v>
      </c>
      <c r="BH4" s="22">
        <f t="shared" ref="BH4:BH32" si="2">(BE4+AY4)/AW4</f>
        <v>49.039341262580052</v>
      </c>
      <c r="BI4" s="22">
        <f t="shared" ref="BI4:BI32" si="3">AZ4/AW4</f>
        <v>0</v>
      </c>
      <c r="BJ4" s="22">
        <f t="shared" ref="BJ4:BJ31" si="4">BB4/AW4</f>
        <v>0</v>
      </c>
      <c r="BL4" s="29">
        <v>1</v>
      </c>
      <c r="BM4" s="5">
        <v>2</v>
      </c>
      <c r="BN4" s="5">
        <v>2</v>
      </c>
      <c r="BO4" s="5">
        <v>2</v>
      </c>
      <c r="BQ4">
        <v>1</v>
      </c>
      <c r="BR4" s="22">
        <v>31.371542488127986</v>
      </c>
      <c r="BS4" s="22">
        <f>BM35/SQRT(BM50)</f>
        <v>27.879008577265111</v>
      </c>
      <c r="BT4" s="22">
        <v>14.55506504033106</v>
      </c>
      <c r="BU4" s="22">
        <f t="shared" ref="BU4:BU15" si="5">BN35/SQRT(BN50)</f>
        <v>11.578660161726249</v>
      </c>
      <c r="BV4" s="22">
        <v>11.281902015007805</v>
      </c>
      <c r="BW4" s="22">
        <f t="shared" ref="BW4:BW15" si="6">BO35/SQRT(BO50)</f>
        <v>5.2588768240810992</v>
      </c>
    </row>
    <row r="5" spans="1:75" x14ac:dyDescent="0.25">
      <c r="A5" s="3" t="s">
        <v>74</v>
      </c>
      <c r="B5" s="3">
        <v>4</v>
      </c>
      <c r="C5" t="s">
        <v>99</v>
      </c>
      <c r="D5" s="3" t="s">
        <v>96</v>
      </c>
      <c r="E5" s="3">
        <v>4</v>
      </c>
      <c r="F5" s="3" t="s">
        <v>287</v>
      </c>
      <c r="G5" s="3">
        <v>4.8000000000000001E-2</v>
      </c>
      <c r="H5" s="3" t="s">
        <v>47</v>
      </c>
      <c r="I5" s="4">
        <v>4</v>
      </c>
      <c r="J5" s="3" t="s">
        <v>26</v>
      </c>
      <c r="K5" s="4">
        <v>4</v>
      </c>
      <c r="L5">
        <v>0.504</v>
      </c>
      <c r="M5">
        <v>0.80959999999999999</v>
      </c>
      <c r="N5">
        <v>0</v>
      </c>
      <c r="O5">
        <v>0</v>
      </c>
      <c r="P5">
        <v>0</v>
      </c>
      <c r="R5" s="29" t="s">
        <v>287</v>
      </c>
      <c r="S5" s="5">
        <v>1.008</v>
      </c>
      <c r="T5" s="5">
        <v>1.6192</v>
      </c>
      <c r="U5" s="5">
        <v>0</v>
      </c>
      <c r="V5" s="5">
        <v>0</v>
      </c>
      <c r="W5" s="5">
        <v>0</v>
      </c>
      <c r="Y5" t="s">
        <v>86</v>
      </c>
      <c r="Z5">
        <v>5</v>
      </c>
      <c r="AA5" t="s">
        <v>29</v>
      </c>
      <c r="AB5" t="s">
        <v>316</v>
      </c>
      <c r="AC5" t="s">
        <v>321</v>
      </c>
      <c r="AD5" s="9">
        <v>1.89E-2</v>
      </c>
      <c r="AE5">
        <v>0.77</v>
      </c>
      <c r="AF5">
        <v>0.2024</v>
      </c>
      <c r="AG5">
        <v>0</v>
      </c>
      <c r="AH5">
        <v>0</v>
      </c>
      <c r="AI5">
        <v>0</v>
      </c>
      <c r="AK5" s="28" t="s">
        <v>86</v>
      </c>
      <c r="AL5" s="5">
        <v>124.86699999999999</v>
      </c>
      <c r="AM5" s="5">
        <v>0.46479999999999999</v>
      </c>
      <c r="AN5" s="5">
        <v>54.314999999999998</v>
      </c>
      <c r="AO5" s="5">
        <v>61.168799999999997</v>
      </c>
      <c r="AP5" s="5">
        <v>2.3999999999999998E-3</v>
      </c>
      <c r="AT5" t="s">
        <v>74</v>
      </c>
      <c r="AU5">
        <v>4</v>
      </c>
      <c r="AV5" t="s">
        <v>396</v>
      </c>
      <c r="AW5">
        <v>0.11600000000000001</v>
      </c>
      <c r="AX5">
        <v>1.008</v>
      </c>
      <c r="AY5">
        <v>0</v>
      </c>
      <c r="AZ5">
        <v>0</v>
      </c>
      <c r="BA5">
        <v>1.6192</v>
      </c>
      <c r="BB5">
        <v>0</v>
      </c>
      <c r="BC5">
        <v>13.440000000000001</v>
      </c>
      <c r="BD5">
        <v>5.2080000000000002</v>
      </c>
      <c r="BE5">
        <v>22.512</v>
      </c>
      <c r="BF5" s="22">
        <f t="shared" si="0"/>
        <v>124.55172413793103</v>
      </c>
      <c r="BG5" s="22">
        <f t="shared" si="1"/>
        <v>58.855172413793106</v>
      </c>
      <c r="BH5" s="22">
        <f t="shared" si="2"/>
        <v>194.06896551724137</v>
      </c>
      <c r="BI5" s="22">
        <f t="shared" si="3"/>
        <v>0</v>
      </c>
      <c r="BJ5" s="22">
        <f t="shared" si="4"/>
        <v>0</v>
      </c>
      <c r="BL5" s="29">
        <v>2</v>
      </c>
      <c r="BM5" s="5">
        <v>4</v>
      </c>
      <c r="BN5" s="5">
        <v>4</v>
      </c>
      <c r="BO5" s="5">
        <v>4</v>
      </c>
      <c r="BQ5">
        <v>2</v>
      </c>
      <c r="BR5" s="22">
        <v>16.592301901697034</v>
      </c>
      <c r="BS5" s="22">
        <f t="shared" ref="BS5:BS15" si="7">BM36/SQRT(BM51)</f>
        <v>7.4614851387048677</v>
      </c>
      <c r="BT5" s="22">
        <v>13.354080234240284</v>
      </c>
      <c r="BU5" s="22">
        <f t="shared" si="5"/>
        <v>9.8170855434068791</v>
      </c>
      <c r="BV5" s="22">
        <v>11.855274504474254</v>
      </c>
      <c r="BW5" s="22">
        <f t="shared" si="6"/>
        <v>10.300277492700687</v>
      </c>
    </row>
    <row r="6" spans="1:75" x14ac:dyDescent="0.25">
      <c r="A6" s="25" t="s">
        <v>86</v>
      </c>
      <c r="B6" s="25">
        <v>5</v>
      </c>
      <c r="C6" t="s">
        <v>117</v>
      </c>
      <c r="D6" s="25" t="s">
        <v>96</v>
      </c>
      <c r="E6" s="25">
        <v>2</v>
      </c>
      <c r="F6" s="25" t="s">
        <v>73</v>
      </c>
      <c r="G6" s="25">
        <v>9.1800000000000007E-2</v>
      </c>
      <c r="H6" s="25" t="s">
        <v>25</v>
      </c>
      <c r="I6" s="25">
        <v>2.5</v>
      </c>
      <c r="J6" s="25" t="s">
        <v>33</v>
      </c>
      <c r="K6" s="25">
        <v>125</v>
      </c>
      <c r="L6">
        <v>7.4749999999999996</v>
      </c>
      <c r="M6">
        <v>0</v>
      </c>
      <c r="N6">
        <v>0</v>
      </c>
      <c r="O6">
        <v>30.175000000000001</v>
      </c>
      <c r="P6">
        <v>0</v>
      </c>
      <c r="R6" s="28" t="s">
        <v>86</v>
      </c>
      <c r="S6" s="5">
        <v>124.86699999999999</v>
      </c>
      <c r="T6" s="5">
        <v>61.168799999999997</v>
      </c>
      <c r="U6" s="5">
        <v>0.46479999999999999</v>
      </c>
      <c r="V6" s="5">
        <v>54.314999999999998</v>
      </c>
      <c r="W6" s="5">
        <v>2.3999999999999998E-3</v>
      </c>
      <c r="Y6" t="s">
        <v>86</v>
      </c>
      <c r="Z6">
        <v>5</v>
      </c>
      <c r="AA6" t="s">
        <v>17</v>
      </c>
      <c r="AB6" t="s">
        <v>310</v>
      </c>
      <c r="AC6" t="s">
        <v>322</v>
      </c>
      <c r="AD6">
        <v>8.4900000000000003E-2</v>
      </c>
      <c r="AE6">
        <v>57.08</v>
      </c>
      <c r="AF6">
        <v>30.36</v>
      </c>
      <c r="AG6">
        <v>0</v>
      </c>
      <c r="AH6">
        <v>24.14</v>
      </c>
      <c r="AI6">
        <v>0</v>
      </c>
      <c r="AK6" s="28" t="s">
        <v>48</v>
      </c>
      <c r="AL6" s="5">
        <v>21.545999999999999</v>
      </c>
      <c r="AM6" s="5">
        <v>0</v>
      </c>
      <c r="AN6" s="5">
        <v>0</v>
      </c>
      <c r="AO6" s="5">
        <v>11.334399999999999</v>
      </c>
      <c r="AP6" s="5">
        <v>0</v>
      </c>
      <c r="AT6" t="s">
        <v>86</v>
      </c>
      <c r="AU6">
        <v>5</v>
      </c>
      <c r="AV6" t="s">
        <v>396</v>
      </c>
      <c r="AW6">
        <v>0.22259999999999999</v>
      </c>
      <c r="AX6">
        <v>124.86699999999999</v>
      </c>
      <c r="AY6">
        <v>0.46479999999999999</v>
      </c>
      <c r="AZ6">
        <v>54.314999999999998</v>
      </c>
      <c r="BA6">
        <v>61.168799999999997</v>
      </c>
      <c r="BB6">
        <v>2.3999999999999998E-3</v>
      </c>
      <c r="BC6">
        <v>159.35999999999999</v>
      </c>
      <c r="BD6">
        <v>61.752000000000002</v>
      </c>
      <c r="BE6">
        <v>266.92800000000005</v>
      </c>
      <c r="BF6" s="22">
        <f t="shared" si="0"/>
        <v>1276.8508535489666</v>
      </c>
      <c r="BG6" s="22">
        <f t="shared" si="1"/>
        <v>552.20485175202157</v>
      </c>
      <c r="BH6" s="22">
        <f t="shared" si="2"/>
        <v>1201.2255166217435</v>
      </c>
      <c r="BI6" s="22">
        <f t="shared" si="3"/>
        <v>244.00269541778977</v>
      </c>
      <c r="BJ6" s="22">
        <f t="shared" si="4"/>
        <v>1.0781671159029648E-2</v>
      </c>
      <c r="BL6" s="29">
        <v>3</v>
      </c>
      <c r="BM6" s="5">
        <v>3</v>
      </c>
      <c r="BN6" s="5">
        <v>3</v>
      </c>
      <c r="BO6" s="5">
        <v>3</v>
      </c>
      <c r="BQ6">
        <v>3</v>
      </c>
      <c r="BR6" s="22">
        <v>53.156735713392415</v>
      </c>
      <c r="BS6" s="22">
        <f t="shared" si="7"/>
        <v>29.762003488786181</v>
      </c>
      <c r="BT6" s="22">
        <v>31.590148064757816</v>
      </c>
      <c r="BU6" s="22">
        <f t="shared" si="5"/>
        <v>23.778822310982722</v>
      </c>
      <c r="BV6" s="22">
        <v>32.016053874216098</v>
      </c>
      <c r="BW6" s="22">
        <f t="shared" si="6"/>
        <v>29.59260815184258</v>
      </c>
    </row>
    <row r="7" spans="1:75" x14ac:dyDescent="0.25">
      <c r="A7" s="3" t="s">
        <v>86</v>
      </c>
      <c r="B7" s="3">
        <v>5</v>
      </c>
      <c r="C7" t="s">
        <v>118</v>
      </c>
      <c r="D7" s="3" t="s">
        <v>96</v>
      </c>
      <c r="E7" s="3">
        <v>1</v>
      </c>
      <c r="F7" s="3" t="s">
        <v>17</v>
      </c>
      <c r="G7" s="3">
        <v>6.6000000000000003E-2</v>
      </c>
      <c r="H7" s="3" t="s">
        <v>25</v>
      </c>
      <c r="I7" s="4">
        <v>100</v>
      </c>
      <c r="J7" s="3" t="s">
        <v>26</v>
      </c>
      <c r="K7" s="4">
        <v>100</v>
      </c>
      <c r="L7">
        <v>5.9799999999999995</v>
      </c>
      <c r="M7">
        <v>0</v>
      </c>
      <c r="N7">
        <v>0</v>
      </c>
      <c r="O7">
        <v>24.14</v>
      </c>
      <c r="P7">
        <v>0</v>
      </c>
      <c r="R7" s="29" t="s">
        <v>73</v>
      </c>
      <c r="S7" s="5">
        <v>66.625</v>
      </c>
      <c r="T7" s="5">
        <v>30.36</v>
      </c>
      <c r="U7" s="5">
        <v>0</v>
      </c>
      <c r="V7" s="5">
        <v>30.175000000000001</v>
      </c>
      <c r="W7" s="5">
        <v>0</v>
      </c>
      <c r="Y7" t="s">
        <v>86</v>
      </c>
      <c r="Z7">
        <v>5</v>
      </c>
      <c r="AA7" t="s">
        <v>87</v>
      </c>
      <c r="AB7" t="s">
        <v>315</v>
      </c>
      <c r="AC7" t="s">
        <v>323</v>
      </c>
      <c r="AD7" s="34">
        <v>2.7E-2</v>
      </c>
      <c r="AE7">
        <v>0.39200000000000002</v>
      </c>
      <c r="AF7">
        <v>0.24640000000000001</v>
      </c>
      <c r="AG7">
        <v>0.46479999999999999</v>
      </c>
      <c r="AH7">
        <v>0</v>
      </c>
      <c r="AI7">
        <v>2.3999999999999998E-3</v>
      </c>
      <c r="AK7" s="28" t="s">
        <v>31</v>
      </c>
      <c r="AL7" s="5">
        <v>3.7160000000000002</v>
      </c>
      <c r="AM7" s="5">
        <v>0</v>
      </c>
      <c r="AN7" s="5">
        <v>4.8280000000000003</v>
      </c>
      <c r="AO7" s="5">
        <v>4.048</v>
      </c>
      <c r="AP7" s="5">
        <v>0</v>
      </c>
      <c r="AT7" t="s">
        <v>48</v>
      </c>
      <c r="AU7">
        <v>2</v>
      </c>
      <c r="AV7" t="s">
        <v>396</v>
      </c>
      <c r="AW7">
        <v>0.307</v>
      </c>
      <c r="AX7">
        <v>21.545999999999999</v>
      </c>
      <c r="AY7">
        <v>0</v>
      </c>
      <c r="AZ7">
        <v>0</v>
      </c>
      <c r="BA7">
        <v>11.334399999999999</v>
      </c>
      <c r="BB7">
        <v>0</v>
      </c>
      <c r="BC7">
        <v>2.2399999999999998</v>
      </c>
      <c r="BD7">
        <v>0.86799999999999999</v>
      </c>
      <c r="BE7">
        <v>3.7520000000000002</v>
      </c>
      <c r="BF7" s="22">
        <f t="shared" si="0"/>
        <v>77.478827361563518</v>
      </c>
      <c r="BG7" s="22">
        <f t="shared" si="1"/>
        <v>39.747231270358306</v>
      </c>
      <c r="BH7" s="22">
        <f t="shared" si="2"/>
        <v>12.221498371335505</v>
      </c>
      <c r="BI7" s="22">
        <f t="shared" si="3"/>
        <v>0</v>
      </c>
      <c r="BJ7" s="22">
        <f t="shared" si="4"/>
        <v>0</v>
      </c>
      <c r="BL7" s="29">
        <v>4</v>
      </c>
      <c r="BM7" s="5">
        <v>3</v>
      </c>
      <c r="BN7" s="5">
        <v>3</v>
      </c>
      <c r="BO7" s="5">
        <v>3</v>
      </c>
      <c r="BQ7">
        <v>4</v>
      </c>
      <c r="BR7" s="22">
        <v>19.412361731886097</v>
      </c>
      <c r="BS7" s="22">
        <f t="shared" si="7"/>
        <v>0.36151465643028929</v>
      </c>
      <c r="BT7" s="22">
        <v>11.459545153697633</v>
      </c>
      <c r="BU7" s="22">
        <f t="shared" si="5"/>
        <v>4.3484885696897804</v>
      </c>
      <c r="BV7" s="22">
        <v>17.620618585614647</v>
      </c>
      <c r="BW7" s="22">
        <f t="shared" si="6"/>
        <v>7.4413340287675132</v>
      </c>
    </row>
    <row r="8" spans="1:75" x14ac:dyDescent="0.25">
      <c r="A8" s="3" t="s">
        <v>86</v>
      </c>
      <c r="B8" s="3">
        <v>5</v>
      </c>
      <c r="C8" t="s">
        <v>115</v>
      </c>
      <c r="D8" s="3" t="s">
        <v>96</v>
      </c>
      <c r="E8" s="3">
        <v>3</v>
      </c>
      <c r="F8" s="3" t="s">
        <v>29</v>
      </c>
      <c r="G8" s="3">
        <v>1.89E-2</v>
      </c>
      <c r="H8" s="3" t="s">
        <v>47</v>
      </c>
      <c r="I8" s="4">
        <v>1</v>
      </c>
      <c r="J8" s="3" t="s">
        <v>26</v>
      </c>
      <c r="K8" s="4">
        <v>1</v>
      </c>
      <c r="L8">
        <v>0.126</v>
      </c>
      <c r="M8">
        <v>0.2024</v>
      </c>
      <c r="N8">
        <v>0</v>
      </c>
      <c r="O8">
        <v>0</v>
      </c>
      <c r="P8">
        <v>0</v>
      </c>
      <c r="R8" s="29" t="s">
        <v>29</v>
      </c>
      <c r="S8" s="5">
        <v>0.77</v>
      </c>
      <c r="T8" s="5">
        <v>0.2024</v>
      </c>
      <c r="U8" s="5">
        <v>0</v>
      </c>
      <c r="V8" s="5">
        <v>0</v>
      </c>
      <c r="W8" s="5">
        <v>0</v>
      </c>
      <c r="Y8" t="s">
        <v>48</v>
      </c>
      <c r="Z8">
        <v>2</v>
      </c>
      <c r="AA8" t="s">
        <v>373</v>
      </c>
      <c r="AB8" t="s">
        <v>314</v>
      </c>
      <c r="AC8" t="s">
        <v>324</v>
      </c>
      <c r="AD8" s="34">
        <v>0.307</v>
      </c>
      <c r="AE8">
        <v>21.545999999999999</v>
      </c>
      <c r="AF8">
        <v>11.334399999999999</v>
      </c>
      <c r="AG8">
        <v>0</v>
      </c>
      <c r="AH8">
        <v>0</v>
      </c>
      <c r="AI8">
        <v>0</v>
      </c>
      <c r="AK8" s="28" t="s">
        <v>55</v>
      </c>
      <c r="AL8" s="5">
        <v>0.504</v>
      </c>
      <c r="AM8" s="5">
        <v>0</v>
      </c>
      <c r="AN8" s="5">
        <v>0</v>
      </c>
      <c r="AO8" s="5">
        <v>0.80959999999999999</v>
      </c>
      <c r="AP8" s="5">
        <v>0</v>
      </c>
      <c r="AT8" t="s">
        <v>31</v>
      </c>
      <c r="AU8">
        <v>3</v>
      </c>
      <c r="AV8" t="s">
        <v>396</v>
      </c>
      <c r="AW8">
        <v>7.8E-2</v>
      </c>
      <c r="AX8">
        <v>3.7160000000000002</v>
      </c>
      <c r="AY8">
        <v>0</v>
      </c>
      <c r="AZ8">
        <v>4.8280000000000003</v>
      </c>
      <c r="BA8">
        <v>4.048</v>
      </c>
      <c r="BB8">
        <v>0</v>
      </c>
      <c r="BC8">
        <v>2.88</v>
      </c>
      <c r="BD8">
        <v>1.1160000000000001</v>
      </c>
      <c r="BE8">
        <v>4.8239999999999998</v>
      </c>
      <c r="BF8" s="22">
        <f t="shared" si="0"/>
        <v>84.564102564102569</v>
      </c>
      <c r="BG8" s="22">
        <f t="shared" si="1"/>
        <v>66.205128205128204</v>
      </c>
      <c r="BH8" s="22">
        <f t="shared" si="2"/>
        <v>61.846153846153847</v>
      </c>
      <c r="BI8" s="22">
        <f t="shared" si="3"/>
        <v>61.897435897435898</v>
      </c>
      <c r="BJ8" s="22">
        <f t="shared" si="4"/>
        <v>0</v>
      </c>
      <c r="BL8" s="29">
        <v>5</v>
      </c>
      <c r="BM8" s="5">
        <v>3</v>
      </c>
      <c r="BN8" s="5">
        <v>3</v>
      </c>
      <c r="BO8" s="5">
        <v>3</v>
      </c>
      <c r="BQ8">
        <v>5</v>
      </c>
      <c r="BR8" s="22">
        <v>19.523323258625421</v>
      </c>
      <c r="BS8" s="22">
        <f t="shared" si="7"/>
        <v>9.4944125486791169</v>
      </c>
      <c r="BT8" s="22">
        <v>7.4505506575509308</v>
      </c>
      <c r="BU8" s="22">
        <f t="shared" si="5"/>
        <v>3.8499971352383278</v>
      </c>
      <c r="BV8" s="22">
        <v>3.5844460564176175</v>
      </c>
      <c r="BW8" s="22">
        <f t="shared" si="6"/>
        <v>1.5632058512898239</v>
      </c>
    </row>
    <row r="9" spans="1:75" x14ac:dyDescent="0.25">
      <c r="A9" s="3" t="s">
        <v>86</v>
      </c>
      <c r="B9" s="3">
        <v>5</v>
      </c>
      <c r="C9" t="s">
        <v>117</v>
      </c>
      <c r="D9" s="3" t="s">
        <v>96</v>
      </c>
      <c r="E9" s="3">
        <v>2</v>
      </c>
      <c r="F9" s="3" t="s">
        <v>73</v>
      </c>
      <c r="G9" s="3">
        <v>9.1800000000000007E-2</v>
      </c>
      <c r="H9" s="3" t="s">
        <v>47</v>
      </c>
      <c r="I9" s="4">
        <v>3</v>
      </c>
      <c r="J9" s="3" t="s">
        <v>33</v>
      </c>
      <c r="K9" s="3">
        <v>150</v>
      </c>
      <c r="L9">
        <v>18.899999999999999</v>
      </c>
      <c r="M9">
        <v>30.36</v>
      </c>
      <c r="N9">
        <v>0</v>
      </c>
      <c r="O9">
        <v>0</v>
      </c>
      <c r="P9">
        <v>0</v>
      </c>
      <c r="R9" s="29" t="s">
        <v>17</v>
      </c>
      <c r="S9" s="5">
        <v>57.08</v>
      </c>
      <c r="T9" s="5">
        <v>30.36</v>
      </c>
      <c r="U9" s="5">
        <v>0</v>
      </c>
      <c r="V9" s="5">
        <v>24.14</v>
      </c>
      <c r="W9" s="5">
        <v>0</v>
      </c>
      <c r="Y9" t="s">
        <v>31</v>
      </c>
      <c r="Z9">
        <v>3</v>
      </c>
      <c r="AA9" t="s">
        <v>17</v>
      </c>
      <c r="AB9" t="s">
        <v>310</v>
      </c>
      <c r="AC9" t="s">
        <v>325</v>
      </c>
      <c r="AD9">
        <v>7.8E-2</v>
      </c>
      <c r="AE9">
        <v>3.7160000000000002</v>
      </c>
      <c r="AF9">
        <v>4.048</v>
      </c>
      <c r="AG9">
        <v>0</v>
      </c>
      <c r="AH9">
        <v>4.8280000000000003</v>
      </c>
      <c r="AI9">
        <v>0</v>
      </c>
      <c r="AK9" s="28" t="s">
        <v>24</v>
      </c>
      <c r="AL9" s="5">
        <v>0.92900000000000005</v>
      </c>
      <c r="AM9" s="5">
        <v>0</v>
      </c>
      <c r="AN9" s="5">
        <v>1.2070000000000001</v>
      </c>
      <c r="AO9" s="5">
        <v>1.012</v>
      </c>
      <c r="AP9" s="5">
        <v>0</v>
      </c>
      <c r="AT9" t="s">
        <v>55</v>
      </c>
      <c r="AU9">
        <v>2</v>
      </c>
      <c r="AV9" t="s">
        <v>396</v>
      </c>
      <c r="AW9">
        <v>0.114</v>
      </c>
      <c r="AX9">
        <v>0.504</v>
      </c>
      <c r="AY9">
        <v>0</v>
      </c>
      <c r="AZ9">
        <v>0</v>
      </c>
      <c r="BA9">
        <v>0.80959999999999999</v>
      </c>
      <c r="BB9">
        <v>0</v>
      </c>
      <c r="BC9">
        <v>1.6640000000000001</v>
      </c>
      <c r="BD9">
        <v>0.64480000000000004</v>
      </c>
      <c r="BE9">
        <v>2.7872000000000003</v>
      </c>
      <c r="BF9" s="22">
        <f t="shared" si="0"/>
        <v>19.017543859649123</v>
      </c>
      <c r="BG9" s="22">
        <f t="shared" si="1"/>
        <v>12.757894736842106</v>
      </c>
      <c r="BH9" s="22">
        <f t="shared" si="2"/>
        <v>24.449122807017545</v>
      </c>
      <c r="BI9" s="22">
        <f t="shared" si="3"/>
        <v>0</v>
      </c>
      <c r="BJ9" s="22">
        <f t="shared" si="4"/>
        <v>0</v>
      </c>
      <c r="BL9" s="28" t="s">
        <v>396</v>
      </c>
      <c r="BM9" s="5">
        <v>15</v>
      </c>
      <c r="BN9" s="5">
        <v>15</v>
      </c>
      <c r="BO9" s="5">
        <v>15</v>
      </c>
      <c r="BQ9" t="s">
        <v>396</v>
      </c>
      <c r="BR9" s="22">
        <v>130.36673538372025</v>
      </c>
      <c r="BS9" s="22">
        <f t="shared" si="7"/>
        <v>82.420127294429804</v>
      </c>
      <c r="BT9" s="22">
        <v>62.538307044541526</v>
      </c>
      <c r="BU9" s="22">
        <f t="shared" si="5"/>
        <v>35.330854934627375</v>
      </c>
      <c r="BV9" s="22">
        <v>125.24527099179045</v>
      </c>
      <c r="BW9" s="22">
        <f t="shared" si="6"/>
        <v>77.90782020590575</v>
      </c>
    </row>
    <row r="10" spans="1:75" x14ac:dyDescent="0.25">
      <c r="A10" s="3" t="s">
        <v>86</v>
      </c>
      <c r="B10" s="3">
        <v>5</v>
      </c>
      <c r="C10" t="s">
        <v>118</v>
      </c>
      <c r="D10" s="3" t="s">
        <v>96</v>
      </c>
      <c r="E10" s="3">
        <v>1</v>
      </c>
      <c r="F10" s="3" t="s">
        <v>17</v>
      </c>
      <c r="G10" s="3">
        <v>6.6000000000000003E-2</v>
      </c>
      <c r="H10" s="3" t="s">
        <v>47</v>
      </c>
      <c r="I10" s="4">
        <v>150</v>
      </c>
      <c r="J10" s="3" t="s">
        <v>26</v>
      </c>
      <c r="K10" s="4">
        <v>150</v>
      </c>
      <c r="L10">
        <v>18.899999999999999</v>
      </c>
      <c r="M10">
        <v>30.36</v>
      </c>
      <c r="N10">
        <v>0</v>
      </c>
      <c r="O10">
        <v>0</v>
      </c>
      <c r="P10">
        <v>0</v>
      </c>
      <c r="R10" s="29" t="s">
        <v>87</v>
      </c>
      <c r="S10" s="5">
        <v>0.39200000000000002</v>
      </c>
      <c r="T10" s="5">
        <v>0.24640000000000001</v>
      </c>
      <c r="U10" s="5">
        <v>0.46479999999999999</v>
      </c>
      <c r="V10" s="5">
        <v>0</v>
      </c>
      <c r="W10" s="5">
        <v>2.3999999999999998E-3</v>
      </c>
      <c r="Y10" t="s">
        <v>55</v>
      </c>
      <c r="Z10">
        <v>2</v>
      </c>
      <c r="AA10" t="s">
        <v>17</v>
      </c>
      <c r="AB10" t="s">
        <v>314</v>
      </c>
      <c r="AC10" t="s">
        <v>326</v>
      </c>
      <c r="AD10" s="34">
        <v>0.114</v>
      </c>
      <c r="AE10">
        <v>0.504</v>
      </c>
      <c r="AF10">
        <v>0.80959999999999999</v>
      </c>
      <c r="AG10">
        <v>0</v>
      </c>
      <c r="AH10">
        <v>0</v>
      </c>
      <c r="AI10">
        <v>0</v>
      </c>
      <c r="AK10" s="28" t="s">
        <v>39</v>
      </c>
      <c r="AL10" s="5">
        <v>1.5462000000000002</v>
      </c>
      <c r="AM10" s="5">
        <v>0.249</v>
      </c>
      <c r="AN10" s="5">
        <v>2.3146</v>
      </c>
      <c r="AO10" s="5">
        <v>1.8215999999999999</v>
      </c>
      <c r="AP10" s="5">
        <v>4.8000000000000001E-2</v>
      </c>
      <c r="AT10" t="s">
        <v>24</v>
      </c>
      <c r="AU10">
        <v>4</v>
      </c>
      <c r="AV10" t="s">
        <v>396</v>
      </c>
      <c r="AW10">
        <v>6.4347399999999999E-2</v>
      </c>
      <c r="AX10">
        <v>0.92900000000000005</v>
      </c>
      <c r="AY10">
        <v>0</v>
      </c>
      <c r="AZ10">
        <v>1.2070000000000001</v>
      </c>
      <c r="BA10">
        <v>1.012</v>
      </c>
      <c r="BB10">
        <v>0</v>
      </c>
      <c r="BC10">
        <v>3.04</v>
      </c>
      <c r="BD10">
        <v>1.1779999999999999</v>
      </c>
      <c r="BE10">
        <v>5.0920000000000005</v>
      </c>
      <c r="BF10" s="22">
        <f t="shared" si="0"/>
        <v>61.680813832415922</v>
      </c>
      <c r="BG10" s="22">
        <f t="shared" si="1"/>
        <v>34.034009144114606</v>
      </c>
      <c r="BH10" s="22">
        <f t="shared" si="2"/>
        <v>79.132956420927655</v>
      </c>
      <c r="BI10" s="22">
        <f t="shared" si="3"/>
        <v>18.757556637875037</v>
      </c>
      <c r="BJ10" s="22">
        <f t="shared" si="4"/>
        <v>0</v>
      </c>
      <c r="BL10" s="29">
        <v>1</v>
      </c>
      <c r="BM10" s="5">
        <v>2</v>
      </c>
      <c r="BN10" s="5">
        <v>2</v>
      </c>
      <c r="BO10" s="5">
        <v>2</v>
      </c>
      <c r="BQ10">
        <v>1</v>
      </c>
      <c r="BR10" s="22">
        <v>78.472057029582174</v>
      </c>
      <c r="BS10" s="22">
        <f t="shared" si="7"/>
        <v>28.44460963708449</v>
      </c>
      <c r="BT10" s="22">
        <v>35.255184507471789</v>
      </c>
      <c r="BU10" s="22">
        <f t="shared" si="5"/>
        <v>9.4218511741384621</v>
      </c>
      <c r="BV10" s="22">
        <v>80.353003964623355</v>
      </c>
      <c r="BW10" s="22">
        <f t="shared" si="6"/>
        <v>31.313662702043327</v>
      </c>
    </row>
    <row r="11" spans="1:75" x14ac:dyDescent="0.25">
      <c r="A11" s="3" t="s">
        <v>86</v>
      </c>
      <c r="B11" s="3">
        <v>5</v>
      </c>
      <c r="C11" t="s">
        <v>116</v>
      </c>
      <c r="D11" s="3" t="s">
        <v>96</v>
      </c>
      <c r="E11" s="3">
        <v>4</v>
      </c>
      <c r="F11" s="3" t="s">
        <v>87</v>
      </c>
      <c r="G11" s="3">
        <v>2.7E-2</v>
      </c>
      <c r="H11" s="3" t="s">
        <v>88</v>
      </c>
      <c r="I11" s="4">
        <v>1</v>
      </c>
      <c r="J11" s="3" t="s">
        <v>26</v>
      </c>
      <c r="K11" s="4">
        <v>1</v>
      </c>
      <c r="L11">
        <v>9.8000000000000004E-2</v>
      </c>
      <c r="M11">
        <v>6.1600000000000002E-2</v>
      </c>
      <c r="N11">
        <v>0.1162</v>
      </c>
      <c r="O11">
        <v>0</v>
      </c>
      <c r="P11">
        <v>5.9999999999999995E-4</v>
      </c>
      <c r="R11" s="28" t="s">
        <v>48</v>
      </c>
      <c r="S11" s="5">
        <v>21.545999999999999</v>
      </c>
      <c r="T11" s="5">
        <v>11.334399999999999</v>
      </c>
      <c r="U11" s="5">
        <v>0</v>
      </c>
      <c r="V11" s="5">
        <v>0</v>
      </c>
      <c r="W11" s="5">
        <v>0</v>
      </c>
      <c r="Y11" t="s">
        <v>24</v>
      </c>
      <c r="Z11">
        <v>4</v>
      </c>
      <c r="AA11" t="s">
        <v>17</v>
      </c>
      <c r="AB11" t="s">
        <v>310</v>
      </c>
      <c r="AC11" t="s">
        <v>327</v>
      </c>
      <c r="AD11" s="34">
        <v>5.5460000000000002E-2</v>
      </c>
      <c r="AE11">
        <v>0.92900000000000005</v>
      </c>
      <c r="AF11">
        <v>1.012</v>
      </c>
      <c r="AG11">
        <v>0</v>
      </c>
      <c r="AH11">
        <v>1.2070000000000001</v>
      </c>
      <c r="AI11">
        <v>0</v>
      </c>
      <c r="AK11" s="28" t="s">
        <v>12</v>
      </c>
      <c r="AL11" s="5">
        <v>21.57</v>
      </c>
      <c r="AM11" s="5">
        <v>0</v>
      </c>
      <c r="AN11" s="5">
        <v>36.21</v>
      </c>
      <c r="AO11" s="5">
        <v>20.239999999999998</v>
      </c>
      <c r="AP11" s="5">
        <v>0</v>
      </c>
      <c r="AT11" t="s">
        <v>39</v>
      </c>
      <c r="AU11">
        <v>5</v>
      </c>
      <c r="AV11" t="s">
        <v>396</v>
      </c>
      <c r="AW11">
        <v>0.64868729999999997</v>
      </c>
      <c r="AX11">
        <v>1.5462000000000002</v>
      </c>
      <c r="AY11">
        <v>0.249</v>
      </c>
      <c r="AZ11">
        <v>2.3146</v>
      </c>
      <c r="BA11">
        <v>1.8215999999999999</v>
      </c>
      <c r="BB11">
        <v>4.8000000000000001E-2</v>
      </c>
      <c r="BC11">
        <v>2.2400000000000002</v>
      </c>
      <c r="BD11">
        <v>0.86799999999999999</v>
      </c>
      <c r="BE11">
        <v>3.7520000000000002</v>
      </c>
      <c r="BF11" s="22">
        <f t="shared" si="0"/>
        <v>5.8367105383441311</v>
      </c>
      <c r="BG11" s="22">
        <f t="shared" si="1"/>
        <v>4.1462196038060251</v>
      </c>
      <c r="BH11" s="22">
        <f t="shared" si="2"/>
        <v>6.1678408071192399</v>
      </c>
      <c r="BI11" s="22">
        <f t="shared" si="3"/>
        <v>3.5681290507768537</v>
      </c>
      <c r="BJ11" s="22">
        <f t="shared" si="4"/>
        <v>7.3995590787733947E-2</v>
      </c>
      <c r="BL11" s="29">
        <v>2</v>
      </c>
      <c r="BM11" s="5">
        <v>3</v>
      </c>
      <c r="BN11" s="5">
        <v>3</v>
      </c>
      <c r="BO11" s="5">
        <v>3</v>
      </c>
      <c r="BQ11">
        <v>2</v>
      </c>
      <c r="BR11" s="22">
        <v>36.12879618694042</v>
      </c>
      <c r="BS11" s="22">
        <f t="shared" si="7"/>
        <v>20.77714463202453</v>
      </c>
      <c r="BT11" s="22">
        <v>19.037502575432917</v>
      </c>
      <c r="BU11" s="22">
        <f t="shared" si="5"/>
        <v>10.618809766575609</v>
      </c>
      <c r="BV11" s="22">
        <v>18.862133407399163</v>
      </c>
      <c r="BW11" s="22">
        <f t="shared" si="6"/>
        <v>3.5689086417943039</v>
      </c>
    </row>
    <row r="12" spans="1:75" x14ac:dyDescent="0.25">
      <c r="A12" s="3" t="s">
        <v>86</v>
      </c>
      <c r="B12" s="3">
        <v>5</v>
      </c>
      <c r="C12" t="s">
        <v>116</v>
      </c>
      <c r="D12" s="3" t="s">
        <v>96</v>
      </c>
      <c r="E12" s="3">
        <v>4</v>
      </c>
      <c r="F12" s="3" t="s">
        <v>87</v>
      </c>
      <c r="G12" s="3">
        <v>2.7E-2</v>
      </c>
      <c r="H12" s="3" t="s">
        <v>47</v>
      </c>
      <c r="I12" s="4">
        <v>1</v>
      </c>
      <c r="J12" s="3" t="s">
        <v>26</v>
      </c>
      <c r="K12" s="4">
        <v>1</v>
      </c>
      <c r="L12">
        <v>9.8000000000000004E-2</v>
      </c>
      <c r="M12">
        <v>6.1600000000000002E-2</v>
      </c>
      <c r="N12">
        <v>0.1162</v>
      </c>
      <c r="O12">
        <v>0</v>
      </c>
      <c r="P12">
        <v>5.9999999999999995E-4</v>
      </c>
      <c r="R12" s="29" t="s">
        <v>17</v>
      </c>
      <c r="S12" s="5">
        <v>21.545999999999999</v>
      </c>
      <c r="T12" s="5">
        <v>11.334399999999999</v>
      </c>
      <c r="U12" s="5">
        <v>0</v>
      </c>
      <c r="V12" s="5">
        <v>0</v>
      </c>
      <c r="W12" s="5">
        <v>0</v>
      </c>
      <c r="Y12" t="s">
        <v>39</v>
      </c>
      <c r="Z12">
        <v>5</v>
      </c>
      <c r="AA12" t="s">
        <v>17</v>
      </c>
      <c r="AB12" t="s">
        <v>314</v>
      </c>
      <c r="AC12" t="s">
        <v>328</v>
      </c>
      <c r="AD12" s="34">
        <v>0.24399999999999999</v>
      </c>
      <c r="AE12">
        <v>1.5462000000000002</v>
      </c>
      <c r="AF12">
        <v>1.6192</v>
      </c>
      <c r="AG12">
        <v>0</v>
      </c>
      <c r="AH12">
        <v>2.1726000000000001</v>
      </c>
      <c r="AI12">
        <v>0</v>
      </c>
      <c r="AK12" s="28" t="s">
        <v>37</v>
      </c>
      <c r="AL12" s="5">
        <v>4.2712000000000003</v>
      </c>
      <c r="AM12" s="5">
        <v>0</v>
      </c>
      <c r="AN12" s="5">
        <v>0.96560000000000001</v>
      </c>
      <c r="AO12" s="5">
        <v>6.4767999999999999</v>
      </c>
      <c r="AP12" s="5">
        <v>0</v>
      </c>
      <c r="AT12" t="s">
        <v>76</v>
      </c>
      <c r="AU12">
        <v>4</v>
      </c>
      <c r="AV12" t="s">
        <v>396</v>
      </c>
      <c r="AW12">
        <v>8.7873199999999999E-2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2.08</v>
      </c>
      <c r="BD12">
        <v>0.80600000000000005</v>
      </c>
      <c r="BE12">
        <v>3.484</v>
      </c>
      <c r="BF12" s="22">
        <f t="shared" si="0"/>
        <v>23.670470632684371</v>
      </c>
      <c r="BG12" s="22">
        <f t="shared" si="1"/>
        <v>9.1723073701651927</v>
      </c>
      <c r="BH12" s="22">
        <f t="shared" si="2"/>
        <v>39.648038309746319</v>
      </c>
      <c r="BI12" s="22">
        <f t="shared" si="3"/>
        <v>0</v>
      </c>
      <c r="BJ12" s="22">
        <f t="shared" si="4"/>
        <v>0</v>
      </c>
      <c r="BL12" s="29">
        <v>3</v>
      </c>
      <c r="BM12" s="5">
        <v>3</v>
      </c>
      <c r="BN12" s="5">
        <v>3</v>
      </c>
      <c r="BO12" s="5">
        <v>3</v>
      </c>
      <c r="BQ12">
        <v>3</v>
      </c>
      <c r="BR12" s="22">
        <v>49.999189055696064</v>
      </c>
      <c r="BS12" s="22">
        <f t="shared" si="7"/>
        <v>18.873237230809757</v>
      </c>
      <c r="BT12" s="22">
        <v>39.157792071062516</v>
      </c>
      <c r="BU12" s="22">
        <f t="shared" si="5"/>
        <v>15.094172979595402</v>
      </c>
      <c r="BV12" s="22">
        <v>34.458410533508989</v>
      </c>
      <c r="BW12" s="22">
        <f t="shared" si="6"/>
        <v>13.817227962567284</v>
      </c>
    </row>
    <row r="13" spans="1:75" x14ac:dyDescent="0.25">
      <c r="A13" s="3" t="s">
        <v>86</v>
      </c>
      <c r="B13" s="3">
        <v>5</v>
      </c>
      <c r="C13" t="s">
        <v>100</v>
      </c>
      <c r="D13" s="3" t="s">
        <v>96</v>
      </c>
      <c r="E13" s="3">
        <v>5</v>
      </c>
      <c r="F13" s="3" t="s">
        <v>87</v>
      </c>
      <c r="G13" s="3">
        <v>1.89E-2</v>
      </c>
      <c r="H13" s="3" t="s">
        <v>89</v>
      </c>
      <c r="I13" s="4">
        <v>1</v>
      </c>
      <c r="J13" s="3" t="s">
        <v>26</v>
      </c>
      <c r="K13" s="4">
        <v>1</v>
      </c>
      <c r="L13">
        <v>9.8000000000000004E-2</v>
      </c>
      <c r="M13">
        <v>6.1600000000000002E-2</v>
      </c>
      <c r="N13">
        <v>0.1162</v>
      </c>
      <c r="O13">
        <v>0</v>
      </c>
      <c r="P13">
        <v>5.9999999999999995E-4</v>
      </c>
      <c r="R13" s="28" t="s">
        <v>31</v>
      </c>
      <c r="S13" s="5">
        <v>3.7160000000000002</v>
      </c>
      <c r="T13" s="5">
        <v>4.048</v>
      </c>
      <c r="U13" s="5">
        <v>0</v>
      </c>
      <c r="V13" s="5">
        <v>4.8280000000000003</v>
      </c>
      <c r="W13" s="5">
        <v>0</v>
      </c>
      <c r="Y13" t="s">
        <v>39</v>
      </c>
      <c r="Z13">
        <v>5</v>
      </c>
      <c r="AA13" t="s">
        <v>62</v>
      </c>
      <c r="AB13" t="s">
        <v>313</v>
      </c>
      <c r="AC13" t="s">
        <v>329</v>
      </c>
      <c r="AD13">
        <v>0.40468730000000003</v>
      </c>
      <c r="AE13">
        <v>0</v>
      </c>
      <c r="AF13">
        <v>0.2024</v>
      </c>
      <c r="AG13">
        <v>0.249</v>
      </c>
      <c r="AH13">
        <v>0.14199999999999999</v>
      </c>
      <c r="AI13">
        <v>4.8000000000000001E-2</v>
      </c>
      <c r="AK13" s="28" t="s">
        <v>91</v>
      </c>
      <c r="AL13" s="5">
        <v>15.780000000000001</v>
      </c>
      <c r="AM13" s="5">
        <v>11.62</v>
      </c>
      <c r="AN13" s="5">
        <v>24.14</v>
      </c>
      <c r="AO13" s="5">
        <v>6.16</v>
      </c>
      <c r="AP13" s="5">
        <v>0.06</v>
      </c>
      <c r="AT13" t="s">
        <v>12</v>
      </c>
      <c r="AU13">
        <v>3</v>
      </c>
      <c r="AV13" t="s">
        <v>396</v>
      </c>
      <c r="AW13">
        <v>0.61</v>
      </c>
      <c r="AX13">
        <v>21.57</v>
      </c>
      <c r="AY13">
        <v>0</v>
      </c>
      <c r="AZ13">
        <v>36.21</v>
      </c>
      <c r="BA13">
        <v>20.239999999999998</v>
      </c>
      <c r="BB13">
        <v>0</v>
      </c>
      <c r="BC13">
        <v>6.4</v>
      </c>
      <c r="BD13">
        <v>2.48</v>
      </c>
      <c r="BE13">
        <v>10.72</v>
      </c>
      <c r="BF13" s="22">
        <f t="shared" si="0"/>
        <v>45.852459016393439</v>
      </c>
      <c r="BG13" s="22">
        <f t="shared" si="1"/>
        <v>37.245901639344261</v>
      </c>
      <c r="BH13" s="22">
        <f t="shared" si="2"/>
        <v>17.57377049180328</v>
      </c>
      <c r="BI13" s="22">
        <f t="shared" si="3"/>
        <v>59.360655737704924</v>
      </c>
      <c r="BJ13" s="22">
        <f t="shared" si="4"/>
        <v>0</v>
      </c>
      <c r="BL13" s="29">
        <v>4</v>
      </c>
      <c r="BM13" s="5">
        <v>4</v>
      </c>
      <c r="BN13" s="5">
        <v>4</v>
      </c>
      <c r="BO13" s="5">
        <v>4</v>
      </c>
      <c r="BQ13">
        <v>4</v>
      </c>
      <c r="BR13" s="22">
        <v>58.968418817424492</v>
      </c>
      <c r="BS13" s="22">
        <f t="shared" si="7"/>
        <v>23.528925135769189</v>
      </c>
      <c r="BT13" s="22">
        <v>32.049372232018221</v>
      </c>
      <c r="BU13" s="22">
        <f t="shared" si="5"/>
        <v>10.331254259551185</v>
      </c>
      <c r="BV13" s="22">
        <v>83.125823395312153</v>
      </c>
      <c r="BW13" s="22">
        <f t="shared" si="6"/>
        <v>38.990809345682543</v>
      </c>
    </row>
    <row r="14" spans="1:75" x14ac:dyDescent="0.25">
      <c r="A14" s="3" t="s">
        <v>86</v>
      </c>
      <c r="B14" s="3">
        <v>5</v>
      </c>
      <c r="C14" t="s">
        <v>116</v>
      </c>
      <c r="D14" s="3" t="s">
        <v>96</v>
      </c>
      <c r="E14" s="3">
        <v>4</v>
      </c>
      <c r="F14" s="3" t="s">
        <v>87</v>
      </c>
      <c r="G14" s="3">
        <v>2.7E-2</v>
      </c>
      <c r="H14" s="3" t="s">
        <v>90</v>
      </c>
      <c r="I14" s="4">
        <v>1</v>
      </c>
      <c r="J14" s="3" t="s">
        <v>26</v>
      </c>
      <c r="K14" s="4">
        <v>1</v>
      </c>
      <c r="L14">
        <v>9.8000000000000004E-2</v>
      </c>
      <c r="M14">
        <v>6.1600000000000002E-2</v>
      </c>
      <c r="N14">
        <v>0.1162</v>
      </c>
      <c r="O14">
        <v>0</v>
      </c>
      <c r="P14">
        <v>5.9999999999999995E-4</v>
      </c>
      <c r="R14" s="29" t="s">
        <v>17</v>
      </c>
      <c r="S14" s="5">
        <v>3.7160000000000002</v>
      </c>
      <c r="T14" s="5">
        <v>4.048</v>
      </c>
      <c r="U14" s="5">
        <v>0</v>
      </c>
      <c r="V14" s="5">
        <v>4.8280000000000003</v>
      </c>
      <c r="W14" s="5">
        <v>0</v>
      </c>
      <c r="Y14" t="s">
        <v>12</v>
      </c>
      <c r="Z14">
        <v>3</v>
      </c>
      <c r="AA14" t="s">
        <v>287</v>
      </c>
      <c r="AB14" t="s">
        <v>314</v>
      </c>
      <c r="AC14" t="s">
        <v>330</v>
      </c>
      <c r="AD14" s="9">
        <v>3.7999999999999999E-2</v>
      </c>
      <c r="AE14">
        <v>21.57</v>
      </c>
      <c r="AF14">
        <v>20.239999999999998</v>
      </c>
      <c r="AG14">
        <v>0</v>
      </c>
      <c r="AH14">
        <v>36.21</v>
      </c>
      <c r="AI14">
        <v>0</v>
      </c>
      <c r="AK14" s="28" t="s">
        <v>70</v>
      </c>
      <c r="AL14" s="5">
        <v>1.9319999999999999</v>
      </c>
      <c r="AM14" s="5">
        <v>0</v>
      </c>
      <c r="AN14" s="5">
        <v>0</v>
      </c>
      <c r="AO14" s="5">
        <v>0</v>
      </c>
      <c r="AP14" s="5">
        <v>0</v>
      </c>
      <c r="AT14" t="s">
        <v>37</v>
      </c>
      <c r="AU14">
        <v>4</v>
      </c>
      <c r="AV14" t="s">
        <v>396</v>
      </c>
      <c r="AW14">
        <v>0.3</v>
      </c>
      <c r="AX14">
        <v>4.2712000000000003</v>
      </c>
      <c r="AY14">
        <v>0</v>
      </c>
      <c r="AZ14">
        <v>0.96560000000000001</v>
      </c>
      <c r="BA14">
        <v>6.4767999999999999</v>
      </c>
      <c r="BB14">
        <v>0</v>
      </c>
      <c r="BC14">
        <v>3.52</v>
      </c>
      <c r="BD14">
        <v>1.3639999999999999</v>
      </c>
      <c r="BE14">
        <v>5.8960000000000008</v>
      </c>
      <c r="BF14" s="22">
        <f t="shared" si="0"/>
        <v>25.970666666666666</v>
      </c>
      <c r="BG14" s="22">
        <f t="shared" si="1"/>
        <v>26.135999999999999</v>
      </c>
      <c r="BH14" s="22">
        <f t="shared" si="2"/>
        <v>19.653333333333336</v>
      </c>
      <c r="BI14" s="22">
        <f t="shared" si="3"/>
        <v>3.218666666666667</v>
      </c>
      <c r="BJ14" s="22">
        <f t="shared" si="4"/>
        <v>0</v>
      </c>
      <c r="BL14" s="29">
        <v>5</v>
      </c>
      <c r="BM14" s="5">
        <v>3</v>
      </c>
      <c r="BN14" s="5">
        <v>3</v>
      </c>
      <c r="BO14" s="5">
        <v>3</v>
      </c>
      <c r="BQ14">
        <v>5</v>
      </c>
      <c r="BR14" s="22">
        <v>434.76642856634408</v>
      </c>
      <c r="BS14" s="22">
        <f t="shared" si="7"/>
        <v>421.06683825822188</v>
      </c>
      <c r="BT14" s="22">
        <v>188.26028792854001</v>
      </c>
      <c r="BU14" s="22">
        <f t="shared" si="5"/>
        <v>181.97648328061248</v>
      </c>
      <c r="BV14" s="22">
        <v>408.50271051454564</v>
      </c>
      <c r="BW14" s="22">
        <f t="shared" si="6"/>
        <v>396.37640688101709</v>
      </c>
    </row>
    <row r="15" spans="1:75" x14ac:dyDescent="0.25">
      <c r="A15" s="3" t="s">
        <v>86</v>
      </c>
      <c r="B15" s="3">
        <v>5</v>
      </c>
      <c r="C15" t="s">
        <v>115</v>
      </c>
      <c r="D15" s="3" t="s">
        <v>96</v>
      </c>
      <c r="E15" s="3">
        <v>3</v>
      </c>
      <c r="F15" s="3" t="s">
        <v>29</v>
      </c>
      <c r="G15" s="3">
        <v>1.89E-2</v>
      </c>
      <c r="H15" s="3" t="s">
        <v>25</v>
      </c>
      <c r="I15" s="4">
        <v>2</v>
      </c>
      <c r="J15" s="3" t="s">
        <v>26</v>
      </c>
      <c r="K15" s="4">
        <v>2</v>
      </c>
      <c r="L15" s="26">
        <v>0.64400000000000002</v>
      </c>
      <c r="M15" s="26">
        <v>0</v>
      </c>
      <c r="N15" s="26">
        <v>0</v>
      </c>
      <c r="O15" s="26">
        <v>0</v>
      </c>
      <c r="P15" s="26">
        <v>0</v>
      </c>
      <c r="R15" s="28" t="s">
        <v>55</v>
      </c>
      <c r="S15" s="5">
        <v>0.504</v>
      </c>
      <c r="T15" s="5">
        <v>0.80959999999999999</v>
      </c>
      <c r="U15" s="5">
        <v>0</v>
      </c>
      <c r="V15" s="5">
        <v>0</v>
      </c>
      <c r="W15" s="5">
        <v>0</v>
      </c>
      <c r="Y15" t="s">
        <v>37</v>
      </c>
      <c r="Z15">
        <v>4</v>
      </c>
      <c r="AA15" t="s">
        <v>17</v>
      </c>
      <c r="AB15" t="s">
        <v>310</v>
      </c>
      <c r="AC15" t="s">
        <v>331</v>
      </c>
      <c r="AD15" s="34">
        <v>0.252</v>
      </c>
      <c r="AE15">
        <v>4.2712000000000003</v>
      </c>
      <c r="AF15">
        <v>6.4767999999999999</v>
      </c>
      <c r="AG15">
        <v>0</v>
      </c>
      <c r="AH15">
        <v>0.96560000000000001</v>
      </c>
      <c r="AI15">
        <v>0</v>
      </c>
      <c r="AK15" s="28" t="s">
        <v>53</v>
      </c>
      <c r="AL15" s="5">
        <v>0.94500000000000006</v>
      </c>
      <c r="AM15" s="5">
        <v>0</v>
      </c>
      <c r="AN15" s="5">
        <v>0</v>
      </c>
      <c r="AO15" s="5">
        <v>1.518</v>
      </c>
      <c r="AP15" s="5">
        <v>0</v>
      </c>
      <c r="AT15" t="s">
        <v>91</v>
      </c>
      <c r="AU15">
        <v>5</v>
      </c>
      <c r="AV15" t="s">
        <v>396</v>
      </c>
      <c r="AW15">
        <v>0.81900000000000006</v>
      </c>
      <c r="AX15">
        <v>15.780000000000001</v>
      </c>
      <c r="AY15">
        <v>11.62</v>
      </c>
      <c r="AZ15">
        <v>24.14</v>
      </c>
      <c r="BA15">
        <v>6.16</v>
      </c>
      <c r="BB15">
        <v>0.06</v>
      </c>
      <c r="BC15">
        <v>1.92</v>
      </c>
      <c r="BD15">
        <v>0.74399999999999999</v>
      </c>
      <c r="BE15">
        <v>3.2160000000000002</v>
      </c>
      <c r="BF15" s="22">
        <f t="shared" si="0"/>
        <v>21.611721611721613</v>
      </c>
      <c r="BG15" s="22">
        <f t="shared" si="1"/>
        <v>8.4297924297924283</v>
      </c>
      <c r="BH15" s="22">
        <f t="shared" si="2"/>
        <v>18.114774114774111</v>
      </c>
      <c r="BI15" s="22">
        <f t="shared" si="3"/>
        <v>29.474969474969473</v>
      </c>
      <c r="BJ15" s="22">
        <f t="shared" si="4"/>
        <v>7.326007326007325E-2</v>
      </c>
      <c r="BL15" s="28" t="s">
        <v>290</v>
      </c>
      <c r="BM15" s="5">
        <v>30</v>
      </c>
      <c r="BN15" s="5">
        <v>30</v>
      </c>
      <c r="BO15" s="5">
        <v>30</v>
      </c>
      <c r="BQ15" t="s">
        <v>290</v>
      </c>
      <c r="BR15" s="22">
        <v>78.696352848352007</v>
      </c>
      <c r="BS15" s="22">
        <f t="shared" si="7"/>
        <v>41.76541507636194</v>
      </c>
      <c r="BT15" s="22">
        <v>39.070059610458841</v>
      </c>
      <c r="BU15" s="22">
        <f t="shared" si="5"/>
        <v>18.090418430997001</v>
      </c>
      <c r="BV15" s="22">
        <v>70.277577415783824</v>
      </c>
      <c r="BW15" s="22">
        <f t="shared" si="6"/>
        <v>39.733899983025388</v>
      </c>
    </row>
    <row r="16" spans="1:75" x14ac:dyDescent="0.25">
      <c r="A16" s="3" t="s">
        <v>86</v>
      </c>
      <c r="B16" s="3">
        <v>5</v>
      </c>
      <c r="C16" t="s">
        <v>117</v>
      </c>
      <c r="D16" s="3" t="s">
        <v>96</v>
      </c>
      <c r="E16" s="3">
        <v>2</v>
      </c>
      <c r="F16" s="3" t="s">
        <v>73</v>
      </c>
      <c r="G16" s="3">
        <v>9.1800000000000007E-2</v>
      </c>
      <c r="H16" s="3" t="s">
        <v>25</v>
      </c>
      <c r="I16" s="4">
        <v>2.5</v>
      </c>
      <c r="J16" s="3" t="s">
        <v>33</v>
      </c>
      <c r="K16" s="3">
        <v>125</v>
      </c>
      <c r="L16" s="26">
        <v>40.25</v>
      </c>
      <c r="M16" s="26">
        <v>0</v>
      </c>
      <c r="N16" s="26">
        <v>0</v>
      </c>
      <c r="O16" s="26">
        <v>0</v>
      </c>
      <c r="P16" s="26">
        <v>0</v>
      </c>
      <c r="R16" s="29" t="s">
        <v>17</v>
      </c>
      <c r="S16" s="5">
        <v>0.504</v>
      </c>
      <c r="T16" s="5">
        <v>0.80959999999999999</v>
      </c>
      <c r="U16" s="5">
        <v>0</v>
      </c>
      <c r="V16" s="5">
        <v>0</v>
      </c>
      <c r="W16" s="5">
        <v>0</v>
      </c>
      <c r="Y16" t="s">
        <v>91</v>
      </c>
      <c r="Z16">
        <v>5</v>
      </c>
      <c r="AA16" t="s">
        <v>17</v>
      </c>
      <c r="AB16" t="s">
        <v>314</v>
      </c>
      <c r="AC16" t="s">
        <v>332</v>
      </c>
      <c r="AD16" s="34">
        <v>0.19080000000000003</v>
      </c>
      <c r="AE16">
        <v>5.9799999999999995</v>
      </c>
      <c r="AF16">
        <v>0</v>
      </c>
      <c r="AG16">
        <v>0</v>
      </c>
      <c r="AH16">
        <v>24.14</v>
      </c>
      <c r="AI16">
        <v>0</v>
      </c>
      <c r="AK16" s="28" t="s">
        <v>35</v>
      </c>
      <c r="AL16" s="5">
        <v>40.716799999999999</v>
      </c>
      <c r="AM16" s="5">
        <v>0</v>
      </c>
      <c r="AN16" s="5">
        <v>3.8624000000000001</v>
      </c>
      <c r="AO16" s="5">
        <v>12.143999999999998</v>
      </c>
      <c r="AP16" s="5">
        <v>0</v>
      </c>
      <c r="AT16" t="s">
        <v>70</v>
      </c>
      <c r="AU16">
        <v>1</v>
      </c>
      <c r="AV16" t="s">
        <v>396</v>
      </c>
      <c r="AW16">
        <v>4.8000000000000001E-2</v>
      </c>
      <c r="AX16">
        <v>1.9319999999999999</v>
      </c>
      <c r="AY16">
        <v>0</v>
      </c>
      <c r="AZ16">
        <v>0</v>
      </c>
      <c r="BA16">
        <v>0</v>
      </c>
      <c r="BB16">
        <v>0</v>
      </c>
      <c r="BC16">
        <v>3.2</v>
      </c>
      <c r="BD16">
        <v>1.24</v>
      </c>
      <c r="BE16">
        <v>5.36</v>
      </c>
      <c r="BF16" s="22">
        <f t="shared" si="0"/>
        <v>106.91666666666666</v>
      </c>
      <c r="BG16" s="22">
        <f t="shared" si="1"/>
        <v>25.833333333333332</v>
      </c>
      <c r="BH16" s="22">
        <f t="shared" si="2"/>
        <v>111.66666666666667</v>
      </c>
      <c r="BI16" s="22">
        <f t="shared" si="3"/>
        <v>0</v>
      </c>
      <c r="BJ16" s="22">
        <f t="shared" si="4"/>
        <v>0</v>
      </c>
    </row>
    <row r="17" spans="1:67" x14ac:dyDescent="0.25">
      <c r="A17" s="3" t="s">
        <v>86</v>
      </c>
      <c r="B17" s="3">
        <v>5</v>
      </c>
      <c r="C17" t="s">
        <v>118</v>
      </c>
      <c r="D17" s="3" t="s">
        <v>96</v>
      </c>
      <c r="E17" s="3">
        <v>1</v>
      </c>
      <c r="F17" s="3" t="s">
        <v>17</v>
      </c>
      <c r="G17" s="3">
        <v>6.6000000000000003E-2</v>
      </c>
      <c r="H17" s="3" t="s">
        <v>25</v>
      </c>
      <c r="I17" s="4">
        <v>100</v>
      </c>
      <c r="J17" s="3" t="s">
        <v>26</v>
      </c>
      <c r="K17" s="4">
        <v>100</v>
      </c>
      <c r="L17" s="26">
        <v>32.200000000000003</v>
      </c>
      <c r="M17" s="26">
        <v>0</v>
      </c>
      <c r="N17" s="26">
        <v>0</v>
      </c>
      <c r="O17" s="26">
        <v>0</v>
      </c>
      <c r="P17" s="26">
        <v>0</v>
      </c>
      <c r="R17" s="28" t="s">
        <v>24</v>
      </c>
      <c r="S17" s="5">
        <v>0.92900000000000005</v>
      </c>
      <c r="T17" s="5">
        <v>1.012</v>
      </c>
      <c r="U17" s="5">
        <v>0</v>
      </c>
      <c r="V17" s="5">
        <v>1.2070000000000001</v>
      </c>
      <c r="W17" s="5">
        <v>0</v>
      </c>
      <c r="Y17" t="s">
        <v>91</v>
      </c>
      <c r="Z17">
        <v>5</v>
      </c>
      <c r="AA17" s="31" t="s">
        <v>92</v>
      </c>
      <c r="AB17" s="31" t="s">
        <v>316</v>
      </c>
      <c r="AC17" s="31" t="s">
        <v>333</v>
      </c>
      <c r="AD17" s="9">
        <v>0.34200000000000003</v>
      </c>
      <c r="AE17">
        <v>9.8000000000000007</v>
      </c>
      <c r="AF17">
        <v>6.16</v>
      </c>
      <c r="AG17">
        <v>11.62</v>
      </c>
      <c r="AH17">
        <v>0</v>
      </c>
      <c r="AI17">
        <v>0.06</v>
      </c>
      <c r="AK17" s="28" t="s">
        <v>43</v>
      </c>
      <c r="AL17" s="5">
        <v>21.840000000000003</v>
      </c>
      <c r="AM17" s="5">
        <v>2.3239999999999998</v>
      </c>
      <c r="AN17" s="5">
        <v>0</v>
      </c>
      <c r="AO17" s="5">
        <v>7.3040000000000003</v>
      </c>
      <c r="AP17" s="5">
        <v>1.1999999999999999E-2</v>
      </c>
      <c r="AT17" t="s">
        <v>53</v>
      </c>
      <c r="AU17">
        <v>3</v>
      </c>
      <c r="AV17" t="s">
        <v>396</v>
      </c>
      <c r="AW17">
        <v>0.17899999999999999</v>
      </c>
      <c r="AX17">
        <v>0.94500000000000006</v>
      </c>
      <c r="AY17">
        <v>0</v>
      </c>
      <c r="AZ17">
        <v>0</v>
      </c>
      <c r="BA17">
        <v>1.518</v>
      </c>
      <c r="BB17">
        <v>0</v>
      </c>
      <c r="BC17">
        <v>2.56</v>
      </c>
      <c r="BD17">
        <v>0.99199999999999999</v>
      </c>
      <c r="BE17">
        <v>4.2880000000000003</v>
      </c>
      <c r="BF17" s="22">
        <f t="shared" si="0"/>
        <v>19.58100558659218</v>
      </c>
      <c r="BG17" s="22">
        <f t="shared" si="1"/>
        <v>14.022346368715084</v>
      </c>
      <c r="BH17" s="22">
        <f t="shared" si="2"/>
        <v>23.955307262569836</v>
      </c>
      <c r="BI17" s="22">
        <f t="shared" si="3"/>
        <v>0</v>
      </c>
      <c r="BJ17" s="22">
        <f t="shared" si="4"/>
        <v>0</v>
      </c>
    </row>
    <row r="18" spans="1:67" x14ac:dyDescent="0.25">
      <c r="A18" s="3" t="s">
        <v>48</v>
      </c>
      <c r="B18" s="3">
        <v>2</v>
      </c>
      <c r="C18" t="s">
        <v>101</v>
      </c>
      <c r="D18" s="3" t="s">
        <v>96</v>
      </c>
      <c r="E18" s="3">
        <v>2</v>
      </c>
      <c r="F18" s="3" t="s">
        <v>17</v>
      </c>
      <c r="G18" s="3">
        <v>0.192</v>
      </c>
      <c r="H18" s="3" t="s">
        <v>47</v>
      </c>
      <c r="I18" s="4">
        <v>25</v>
      </c>
      <c r="J18" s="3" t="s">
        <v>26</v>
      </c>
      <c r="K18" s="4">
        <v>25</v>
      </c>
      <c r="L18">
        <v>3.15</v>
      </c>
      <c r="M18">
        <v>5.0599999999999996</v>
      </c>
      <c r="N18">
        <v>0</v>
      </c>
      <c r="O18">
        <v>0</v>
      </c>
      <c r="P18">
        <v>0</v>
      </c>
      <c r="R18" s="29" t="s">
        <v>17</v>
      </c>
      <c r="S18" s="5">
        <v>0.92900000000000005</v>
      </c>
      <c r="T18" s="5">
        <v>1.012</v>
      </c>
      <c r="U18" s="5">
        <v>0</v>
      </c>
      <c r="V18" s="5">
        <v>1.2070000000000001</v>
      </c>
      <c r="W18" s="5">
        <v>0</v>
      </c>
      <c r="Y18" t="s">
        <v>70</v>
      </c>
      <c r="Z18">
        <v>1</v>
      </c>
      <c r="AA18" s="31" t="s">
        <v>17</v>
      </c>
      <c r="AB18" s="31" t="s">
        <v>314</v>
      </c>
      <c r="AC18" s="31" t="s">
        <v>334</v>
      </c>
      <c r="AD18">
        <v>0.13319999999999999</v>
      </c>
      <c r="AE18">
        <v>1.9319999999999999</v>
      </c>
      <c r="AF18">
        <v>0</v>
      </c>
      <c r="AG18">
        <v>0</v>
      </c>
      <c r="AH18">
        <v>0</v>
      </c>
      <c r="AI18">
        <v>0</v>
      </c>
      <c r="AK18" s="28" t="s">
        <v>15</v>
      </c>
      <c r="AL18" s="5">
        <v>6.2319999999999993</v>
      </c>
      <c r="AM18" s="5">
        <v>0</v>
      </c>
      <c r="AN18" s="5">
        <v>24.14</v>
      </c>
      <c r="AO18" s="5">
        <v>0.40479999999999999</v>
      </c>
      <c r="AP18" s="5">
        <v>0</v>
      </c>
      <c r="AT18" t="s">
        <v>35</v>
      </c>
      <c r="AU18">
        <v>3</v>
      </c>
      <c r="AV18" t="s">
        <v>397</v>
      </c>
      <c r="AW18">
        <v>0.79699999999999993</v>
      </c>
      <c r="AX18">
        <v>40.716799999999999</v>
      </c>
      <c r="AY18">
        <v>0</v>
      </c>
      <c r="AZ18">
        <v>3.8624000000000001</v>
      </c>
      <c r="BA18">
        <v>12.143999999999998</v>
      </c>
      <c r="BB18">
        <v>0</v>
      </c>
      <c r="BC18">
        <v>0.4</v>
      </c>
      <c r="BD18">
        <v>0.155</v>
      </c>
      <c r="BE18">
        <v>0.67</v>
      </c>
      <c r="BF18" s="22">
        <f t="shared" si="0"/>
        <v>51.589460476787956</v>
      </c>
      <c r="BG18" s="22">
        <f t="shared" si="1"/>
        <v>15.431618569636134</v>
      </c>
      <c r="BH18" s="22">
        <f t="shared" si="2"/>
        <v>0.84065244667503147</v>
      </c>
      <c r="BI18" s="22">
        <f t="shared" si="3"/>
        <v>4.8461731493099123</v>
      </c>
      <c r="BJ18" s="22">
        <f t="shared" si="4"/>
        <v>0</v>
      </c>
      <c r="BL18" t="s">
        <v>288</v>
      </c>
      <c r="BM18" t="s">
        <v>405</v>
      </c>
      <c r="BN18" t="s">
        <v>384</v>
      </c>
      <c r="BO18" t="s">
        <v>385</v>
      </c>
    </row>
    <row r="19" spans="1:67" x14ac:dyDescent="0.25">
      <c r="A19" s="3" t="s">
        <v>48</v>
      </c>
      <c r="B19" s="3">
        <v>2</v>
      </c>
      <c r="C19" t="s">
        <v>119</v>
      </c>
      <c r="D19" s="3" t="s">
        <v>96</v>
      </c>
      <c r="E19" s="3">
        <v>1</v>
      </c>
      <c r="F19" s="3" t="s">
        <v>17</v>
      </c>
      <c r="G19" s="3">
        <v>4.8000000000000001E-2</v>
      </c>
      <c r="H19" s="3" t="s">
        <v>47</v>
      </c>
      <c r="I19" s="4">
        <v>31</v>
      </c>
      <c r="J19" s="3" t="s">
        <v>26</v>
      </c>
      <c r="K19" s="4">
        <v>31</v>
      </c>
      <c r="L19">
        <v>3.9060000000000001</v>
      </c>
      <c r="M19">
        <v>6.2744</v>
      </c>
      <c r="N19">
        <v>0</v>
      </c>
      <c r="O19">
        <v>0</v>
      </c>
      <c r="P19">
        <v>0</v>
      </c>
      <c r="R19" s="28" t="s">
        <v>39</v>
      </c>
      <c r="S19" s="5">
        <v>1.5462000000000002</v>
      </c>
      <c r="T19" s="5">
        <v>1.8215999999999999</v>
      </c>
      <c r="U19" s="5">
        <v>0.249</v>
      </c>
      <c r="V19" s="5">
        <v>2.3146</v>
      </c>
      <c r="W19" s="5">
        <v>4.8000000000000001E-2</v>
      </c>
      <c r="Y19" t="s">
        <v>53</v>
      </c>
      <c r="Z19">
        <v>3</v>
      </c>
      <c r="AA19" s="31" t="s">
        <v>17</v>
      </c>
      <c r="AB19" s="31" t="s">
        <v>314</v>
      </c>
      <c r="AC19" s="31" t="s">
        <v>335</v>
      </c>
      <c r="AD19">
        <v>0.17899999999999999</v>
      </c>
      <c r="AE19">
        <v>0.94500000000000006</v>
      </c>
      <c r="AF19">
        <v>1.518</v>
      </c>
      <c r="AG19">
        <v>0</v>
      </c>
      <c r="AH19">
        <v>0</v>
      </c>
      <c r="AI19">
        <v>0</v>
      </c>
      <c r="AK19" s="28" t="s">
        <v>41</v>
      </c>
      <c r="AL19" s="5">
        <v>40.656000000000006</v>
      </c>
      <c r="AM19" s="5">
        <v>0</v>
      </c>
      <c r="AN19" s="5">
        <v>0</v>
      </c>
      <c r="AO19" s="5">
        <v>12.5488</v>
      </c>
      <c r="AP19" s="5">
        <v>0</v>
      </c>
      <c r="AT19" t="s">
        <v>72</v>
      </c>
      <c r="AU19">
        <v>4</v>
      </c>
      <c r="AV19" t="s">
        <v>397</v>
      </c>
      <c r="AW19">
        <v>0.15190000000000001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2.88</v>
      </c>
      <c r="BD19">
        <v>1.1159999999999999</v>
      </c>
      <c r="BE19">
        <v>4.8239999999999998</v>
      </c>
      <c r="BF19" s="22">
        <f t="shared" si="0"/>
        <v>18.959842001316655</v>
      </c>
      <c r="BG19" s="22">
        <f t="shared" si="1"/>
        <v>7.3469387755102034</v>
      </c>
      <c r="BH19" s="22">
        <f t="shared" si="2"/>
        <v>31.757735352205394</v>
      </c>
      <c r="BI19" s="22">
        <f t="shared" si="3"/>
        <v>0</v>
      </c>
      <c r="BJ19" s="22">
        <f t="shared" si="4"/>
        <v>0</v>
      </c>
      <c r="BL19" t="s">
        <v>397</v>
      </c>
      <c r="BM19">
        <v>27.025970312983727</v>
      </c>
      <c r="BN19">
        <v>15.601812176376159</v>
      </c>
      <c r="BO19">
        <v>15.309883839777179</v>
      </c>
    </row>
    <row r="20" spans="1:67" x14ac:dyDescent="0.25">
      <c r="A20" s="3" t="s">
        <v>48</v>
      </c>
      <c r="B20" s="3">
        <v>2</v>
      </c>
      <c r="C20" t="s">
        <v>101</v>
      </c>
      <c r="D20" s="3" t="s">
        <v>96</v>
      </c>
      <c r="E20" s="3">
        <v>2</v>
      </c>
      <c r="F20" s="3" t="s">
        <v>17</v>
      </c>
      <c r="G20" s="3">
        <v>0.192</v>
      </c>
      <c r="H20" s="3" t="s">
        <v>25</v>
      </c>
      <c r="I20" s="4">
        <v>15</v>
      </c>
      <c r="J20" s="3" t="s">
        <v>26</v>
      </c>
      <c r="K20" s="4">
        <v>15</v>
      </c>
      <c r="L20" s="26">
        <v>4.83</v>
      </c>
      <c r="M20" s="26">
        <v>0</v>
      </c>
      <c r="N20" s="26">
        <v>0</v>
      </c>
      <c r="O20" s="26">
        <v>0</v>
      </c>
      <c r="P20" s="26">
        <v>0</v>
      </c>
      <c r="R20" s="29" t="s">
        <v>17</v>
      </c>
      <c r="S20" s="5">
        <v>1.5462000000000002</v>
      </c>
      <c r="T20" s="5">
        <v>1.6192</v>
      </c>
      <c r="U20" s="5">
        <v>0</v>
      </c>
      <c r="V20" s="5">
        <v>2.1726000000000001</v>
      </c>
      <c r="W20" s="5">
        <v>0</v>
      </c>
      <c r="Y20" t="s">
        <v>35</v>
      </c>
      <c r="Z20">
        <v>3</v>
      </c>
      <c r="AA20" s="31" t="s">
        <v>17</v>
      </c>
      <c r="AB20" s="31" t="s">
        <v>314</v>
      </c>
      <c r="AC20" s="31" t="s">
        <v>336</v>
      </c>
      <c r="AD20" s="34">
        <v>0.45899999999999996</v>
      </c>
      <c r="AE20">
        <v>2.2168000000000001</v>
      </c>
      <c r="AF20">
        <v>2.024</v>
      </c>
      <c r="AG20">
        <v>0</v>
      </c>
      <c r="AH20">
        <v>3.8624000000000001</v>
      </c>
      <c r="AI20">
        <v>0</v>
      </c>
      <c r="AK20" s="28" t="s">
        <v>32</v>
      </c>
      <c r="AL20" s="5">
        <v>9.2899999999999991</v>
      </c>
      <c r="AM20" s="5">
        <v>0.249</v>
      </c>
      <c r="AN20" s="5">
        <v>12.212</v>
      </c>
      <c r="AO20" s="5">
        <v>10.3224</v>
      </c>
      <c r="AP20" s="5">
        <v>4.8000000000000001E-2</v>
      </c>
      <c r="AT20" t="s">
        <v>43</v>
      </c>
      <c r="AU20">
        <v>4</v>
      </c>
      <c r="AV20" t="s">
        <v>397</v>
      </c>
      <c r="AW20">
        <v>1.26</v>
      </c>
      <c r="AX20">
        <v>21.840000000000003</v>
      </c>
      <c r="AY20">
        <v>2.3239999999999998</v>
      </c>
      <c r="AZ20">
        <v>0</v>
      </c>
      <c r="BA20">
        <v>7.3040000000000003</v>
      </c>
      <c r="BB20">
        <v>1.1999999999999999E-2</v>
      </c>
      <c r="BC20">
        <v>3.5200000000000005</v>
      </c>
      <c r="BD20">
        <v>1.3639999999999999</v>
      </c>
      <c r="BE20">
        <v>5.8960000000000008</v>
      </c>
      <c r="BF20" s="22">
        <f t="shared" si="0"/>
        <v>20.12698412698413</v>
      </c>
      <c r="BG20" s="22">
        <f t="shared" si="1"/>
        <v>6.8793650793650789</v>
      </c>
      <c r="BH20" s="22">
        <f t="shared" si="2"/>
        <v>6.5238095238095246</v>
      </c>
      <c r="BI20" s="22">
        <f t="shared" si="3"/>
        <v>0</v>
      </c>
      <c r="BJ20" s="22">
        <f t="shared" si="4"/>
        <v>9.5238095238095229E-3</v>
      </c>
      <c r="BL20">
        <v>1</v>
      </c>
      <c r="BM20">
        <v>31.371542488127986</v>
      </c>
      <c r="BN20">
        <v>14.55506504033106</v>
      </c>
      <c r="BO20">
        <v>11.281902015007805</v>
      </c>
    </row>
    <row r="21" spans="1:67" x14ac:dyDescent="0.25">
      <c r="A21" s="3" t="s">
        <v>48</v>
      </c>
      <c r="B21" s="3">
        <v>2</v>
      </c>
      <c r="C21" t="s">
        <v>119</v>
      </c>
      <c r="D21" s="3" t="s">
        <v>96</v>
      </c>
      <c r="E21" s="3">
        <v>1</v>
      </c>
      <c r="F21" s="3" t="s">
        <v>17</v>
      </c>
      <c r="G21" s="3">
        <v>4.8000000000000001E-2</v>
      </c>
      <c r="H21" s="3" t="s">
        <v>25</v>
      </c>
      <c r="I21" s="4">
        <v>30</v>
      </c>
      <c r="J21" s="3" t="s">
        <v>26</v>
      </c>
      <c r="K21" s="4">
        <v>30</v>
      </c>
      <c r="L21" s="26">
        <v>9.66</v>
      </c>
      <c r="M21" s="26">
        <v>0</v>
      </c>
      <c r="N21" s="26">
        <v>0</v>
      </c>
      <c r="O21" s="26">
        <v>0</v>
      </c>
      <c r="P21" s="26">
        <v>0</v>
      </c>
      <c r="R21" s="29" t="s">
        <v>57</v>
      </c>
      <c r="S21" s="5">
        <v>0</v>
      </c>
      <c r="T21" s="5">
        <v>0.2024</v>
      </c>
      <c r="U21" s="5">
        <v>0.249</v>
      </c>
      <c r="V21" s="5">
        <v>0.14199999999999999</v>
      </c>
      <c r="W21" s="5">
        <v>4.8000000000000001E-2</v>
      </c>
      <c r="Y21" t="s">
        <v>35</v>
      </c>
      <c r="Z21">
        <v>3</v>
      </c>
      <c r="AA21" s="31" t="s">
        <v>22</v>
      </c>
      <c r="AB21" s="31" t="s">
        <v>22</v>
      </c>
      <c r="AC21" s="31" t="s">
        <v>337</v>
      </c>
      <c r="AD21" s="34">
        <v>0.254</v>
      </c>
      <c r="AE21">
        <v>38.5</v>
      </c>
      <c r="AF21">
        <v>10.119999999999999</v>
      </c>
      <c r="AG21">
        <v>0</v>
      </c>
      <c r="AH21">
        <v>0</v>
      </c>
      <c r="AI21">
        <v>0</v>
      </c>
      <c r="AK21" s="28" t="s">
        <v>52</v>
      </c>
      <c r="AL21" s="5">
        <v>22.400000000000002</v>
      </c>
      <c r="AM21" s="5">
        <v>0</v>
      </c>
      <c r="AN21" s="5">
        <v>0</v>
      </c>
      <c r="AO21" s="5">
        <v>10.119999999999999</v>
      </c>
      <c r="AP21" s="5">
        <v>0</v>
      </c>
      <c r="AT21" t="s">
        <v>15</v>
      </c>
      <c r="AU21">
        <v>2</v>
      </c>
      <c r="AV21" t="s">
        <v>397</v>
      </c>
      <c r="AW21">
        <v>1.1037000000000001</v>
      </c>
      <c r="AX21">
        <v>6.2319999999999993</v>
      </c>
      <c r="AY21">
        <v>0</v>
      </c>
      <c r="AZ21">
        <v>24.14</v>
      </c>
      <c r="BA21">
        <v>0.40479999999999999</v>
      </c>
      <c r="BB21">
        <v>0</v>
      </c>
      <c r="BC21">
        <v>3.2</v>
      </c>
      <c r="BD21">
        <v>1.24</v>
      </c>
      <c r="BE21">
        <v>5.36</v>
      </c>
      <c r="BF21" s="22">
        <f t="shared" si="0"/>
        <v>8.5458004892633852</v>
      </c>
      <c r="BG21" s="22">
        <f t="shared" si="1"/>
        <v>1.4902600344296455</v>
      </c>
      <c r="BH21" s="22">
        <f t="shared" si="2"/>
        <v>4.8563921355440787</v>
      </c>
      <c r="BI21" s="22">
        <f t="shared" si="3"/>
        <v>21.871885476125758</v>
      </c>
      <c r="BJ21" s="22">
        <f t="shared" si="4"/>
        <v>0</v>
      </c>
      <c r="BL21">
        <v>2</v>
      </c>
      <c r="BM21">
        <v>16.592301901697034</v>
      </c>
      <c r="BN21">
        <v>13.354080234240284</v>
      </c>
      <c r="BO21">
        <v>11.855274504474254</v>
      </c>
    </row>
    <row r="22" spans="1:67" x14ac:dyDescent="0.25">
      <c r="A22" s="3" t="s">
        <v>31</v>
      </c>
      <c r="B22" s="3">
        <v>3</v>
      </c>
      <c r="C22" t="s">
        <v>120</v>
      </c>
      <c r="D22" s="3" t="s">
        <v>96</v>
      </c>
      <c r="E22" s="3">
        <v>2</v>
      </c>
      <c r="F22" s="3" t="s">
        <v>17</v>
      </c>
      <c r="G22" s="3">
        <v>3.5000000000000003E-2</v>
      </c>
      <c r="H22" s="3" t="s">
        <v>40</v>
      </c>
      <c r="I22" s="4">
        <v>10</v>
      </c>
      <c r="J22" s="3" t="s">
        <v>26</v>
      </c>
      <c r="K22" s="4">
        <v>10</v>
      </c>
      <c r="L22">
        <v>0.59799999999999998</v>
      </c>
      <c r="M22">
        <v>0</v>
      </c>
      <c r="N22">
        <v>0</v>
      </c>
      <c r="O22">
        <v>2.4140000000000001</v>
      </c>
      <c r="P22">
        <v>0</v>
      </c>
      <c r="R22" s="28" t="s">
        <v>12</v>
      </c>
      <c r="S22" s="5">
        <v>21.57</v>
      </c>
      <c r="T22" s="5">
        <v>20.239999999999998</v>
      </c>
      <c r="U22" s="5">
        <v>0</v>
      </c>
      <c r="V22" s="5">
        <v>36.21</v>
      </c>
      <c r="W22" s="5">
        <v>0</v>
      </c>
      <c r="Y22" t="s">
        <v>43</v>
      </c>
      <c r="Z22">
        <v>4</v>
      </c>
      <c r="AA22" t="s">
        <v>287</v>
      </c>
      <c r="AB22" t="s">
        <v>314</v>
      </c>
      <c r="AC22" t="s">
        <v>338</v>
      </c>
      <c r="AD22" s="35">
        <v>0.77</v>
      </c>
      <c r="AE22">
        <v>1.96</v>
      </c>
      <c r="AF22">
        <v>1.232</v>
      </c>
      <c r="AG22">
        <v>2.3239999999999998</v>
      </c>
      <c r="AH22">
        <v>0</v>
      </c>
      <c r="AI22">
        <v>1.1999999999999999E-2</v>
      </c>
      <c r="AK22" s="28" t="s">
        <v>20</v>
      </c>
      <c r="AL22" s="5">
        <v>67.2</v>
      </c>
      <c r="AM22" s="5">
        <v>0</v>
      </c>
      <c r="AN22" s="5">
        <v>0</v>
      </c>
      <c r="AO22" s="5">
        <v>30.36</v>
      </c>
      <c r="AP22" s="5">
        <v>0</v>
      </c>
      <c r="AT22" t="s">
        <v>41</v>
      </c>
      <c r="AU22">
        <v>5</v>
      </c>
      <c r="AV22" t="s">
        <v>397</v>
      </c>
      <c r="AW22">
        <v>1.5741000000000001</v>
      </c>
      <c r="AX22">
        <v>40.656000000000006</v>
      </c>
      <c r="AY22">
        <v>0</v>
      </c>
      <c r="AZ22">
        <v>0</v>
      </c>
      <c r="BA22">
        <v>12.5488</v>
      </c>
      <c r="BB22">
        <v>0</v>
      </c>
      <c r="BC22">
        <v>3.2</v>
      </c>
      <c r="BD22">
        <v>1.24</v>
      </c>
      <c r="BE22">
        <v>5.36</v>
      </c>
      <c r="BF22" s="22">
        <f t="shared" si="0"/>
        <v>27.860999936471639</v>
      </c>
      <c r="BG22" s="22">
        <f t="shared" si="1"/>
        <v>8.7597992503652886</v>
      </c>
      <c r="BH22" s="22">
        <f t="shared" si="2"/>
        <v>3.4051203862524617</v>
      </c>
      <c r="BI22" s="22">
        <f t="shared" si="3"/>
        <v>0</v>
      </c>
      <c r="BJ22" s="22">
        <f t="shared" si="4"/>
        <v>0</v>
      </c>
      <c r="BL22">
        <v>3</v>
      </c>
      <c r="BM22">
        <v>53.156735713392415</v>
      </c>
      <c r="BN22">
        <v>31.590148064757816</v>
      </c>
      <c r="BO22">
        <v>32.016053874216098</v>
      </c>
    </row>
    <row r="23" spans="1:67" x14ac:dyDescent="0.25">
      <c r="A23" s="3" t="s">
        <v>31</v>
      </c>
      <c r="B23" s="3">
        <v>3</v>
      </c>
      <c r="C23" t="s">
        <v>102</v>
      </c>
      <c r="D23" s="3" t="s">
        <v>96</v>
      </c>
      <c r="E23" s="3">
        <v>1</v>
      </c>
      <c r="F23" s="3" t="s">
        <v>17</v>
      </c>
      <c r="G23" s="3">
        <v>4.2999999999999997E-2</v>
      </c>
      <c r="H23" s="3" t="s">
        <v>25</v>
      </c>
      <c r="I23" s="4">
        <v>10</v>
      </c>
      <c r="J23" s="3" t="s">
        <v>26</v>
      </c>
      <c r="K23" s="4">
        <v>10</v>
      </c>
      <c r="L23">
        <v>0.59799999999999998</v>
      </c>
      <c r="M23">
        <v>0</v>
      </c>
      <c r="N23">
        <v>0</v>
      </c>
      <c r="O23">
        <v>2.4140000000000001</v>
      </c>
      <c r="P23">
        <v>0</v>
      </c>
      <c r="R23" s="29" t="s">
        <v>301</v>
      </c>
      <c r="S23" s="5">
        <v>12.6</v>
      </c>
      <c r="T23" s="5">
        <v>20.239999999999998</v>
      </c>
      <c r="U23" s="5">
        <v>0</v>
      </c>
      <c r="V23" s="5">
        <v>0</v>
      </c>
      <c r="W23" s="5">
        <v>0</v>
      </c>
      <c r="Y23" t="s">
        <v>43</v>
      </c>
      <c r="Z23">
        <v>4</v>
      </c>
      <c r="AA23" t="s">
        <v>17</v>
      </c>
      <c r="AB23" t="s">
        <v>310</v>
      </c>
      <c r="AC23" t="s">
        <v>339</v>
      </c>
      <c r="AD23" s="34">
        <v>0.54600000000000004</v>
      </c>
      <c r="AE23">
        <v>19.880000000000003</v>
      </c>
      <c r="AF23">
        <v>6.0720000000000001</v>
      </c>
      <c r="AG23">
        <v>0</v>
      </c>
      <c r="AH23">
        <v>0</v>
      </c>
      <c r="AI23">
        <v>0</v>
      </c>
      <c r="AK23" s="28" t="s">
        <v>27</v>
      </c>
      <c r="AL23" s="5">
        <v>15.59</v>
      </c>
      <c r="AM23" s="5">
        <v>0</v>
      </c>
      <c r="AN23" s="5">
        <v>12.07</v>
      </c>
      <c r="AO23" s="5">
        <v>20.239999999999998</v>
      </c>
      <c r="AP23" s="5">
        <v>0</v>
      </c>
      <c r="AT23" t="s">
        <v>32</v>
      </c>
      <c r="AU23">
        <v>3</v>
      </c>
      <c r="AV23" t="s">
        <v>397</v>
      </c>
      <c r="AW23">
        <v>0.17910000000000001</v>
      </c>
      <c r="AX23">
        <v>9.2899999999999991</v>
      </c>
      <c r="AY23">
        <v>0.249</v>
      </c>
      <c r="AZ23">
        <v>12.212</v>
      </c>
      <c r="BA23">
        <v>10.3224</v>
      </c>
      <c r="BB23">
        <v>4.8000000000000001E-2</v>
      </c>
      <c r="BC23">
        <v>9.6</v>
      </c>
      <c r="BD23">
        <v>3.7199999999999998</v>
      </c>
      <c r="BE23">
        <v>16.080000000000002</v>
      </c>
      <c r="BF23" s="22">
        <f t="shared" si="0"/>
        <v>105.47180346175321</v>
      </c>
      <c r="BG23" s="22">
        <f t="shared" si="1"/>
        <v>78.405360134003345</v>
      </c>
      <c r="BH23" s="22">
        <f t="shared" si="2"/>
        <v>91.172529313232829</v>
      </c>
      <c r="BI23" s="22">
        <f t="shared" si="3"/>
        <v>68.185371300949186</v>
      </c>
      <c r="BJ23" s="22">
        <f t="shared" si="4"/>
        <v>0.26800670016750416</v>
      </c>
      <c r="BL23">
        <v>4</v>
      </c>
      <c r="BM23">
        <v>19.412361731886097</v>
      </c>
      <c r="BN23">
        <v>11.459545153697633</v>
      </c>
      <c r="BO23">
        <v>17.620618585614647</v>
      </c>
    </row>
    <row r="24" spans="1:67" x14ac:dyDescent="0.25">
      <c r="A24" s="3" t="s">
        <v>31</v>
      </c>
      <c r="B24" s="3">
        <v>3</v>
      </c>
      <c r="C24" t="s">
        <v>120</v>
      </c>
      <c r="D24" s="3" t="s">
        <v>96</v>
      </c>
      <c r="E24" s="3">
        <v>2</v>
      </c>
      <c r="F24" s="3" t="s">
        <v>17</v>
      </c>
      <c r="G24" s="3">
        <v>3.5000000000000003E-2</v>
      </c>
      <c r="H24" s="3" t="s">
        <v>40</v>
      </c>
      <c r="I24" s="4">
        <v>10</v>
      </c>
      <c r="J24" s="3" t="s">
        <v>26</v>
      </c>
      <c r="K24" s="4">
        <v>10</v>
      </c>
      <c r="L24">
        <v>1.26</v>
      </c>
      <c r="M24">
        <v>2.024</v>
      </c>
      <c r="N24">
        <v>0</v>
      </c>
      <c r="O24">
        <v>0</v>
      </c>
      <c r="P24">
        <v>0</v>
      </c>
      <c r="R24" s="29" t="s">
        <v>287</v>
      </c>
      <c r="S24" s="5">
        <v>8.9700000000000006</v>
      </c>
      <c r="T24" s="5">
        <v>0</v>
      </c>
      <c r="U24" s="5">
        <v>0</v>
      </c>
      <c r="V24" s="5">
        <v>36.21</v>
      </c>
      <c r="W24" s="5">
        <v>0</v>
      </c>
      <c r="Y24" t="s">
        <v>15</v>
      </c>
      <c r="Z24">
        <v>2</v>
      </c>
      <c r="AA24" t="s">
        <v>17</v>
      </c>
      <c r="AB24" t="s">
        <v>310</v>
      </c>
      <c r="AC24" t="s">
        <v>340</v>
      </c>
      <c r="AD24" s="34">
        <v>0.96720000000000006</v>
      </c>
      <c r="AE24">
        <v>6.2319999999999993</v>
      </c>
      <c r="AF24">
        <v>0.40479999999999999</v>
      </c>
      <c r="AG24">
        <v>0</v>
      </c>
      <c r="AH24">
        <v>24.14</v>
      </c>
      <c r="AI24">
        <v>0</v>
      </c>
      <c r="AK24" s="28" t="s">
        <v>50</v>
      </c>
      <c r="AL24" s="5">
        <v>0.504</v>
      </c>
      <c r="AM24" s="5">
        <v>0.996</v>
      </c>
      <c r="AN24" s="5">
        <v>0.56799999999999995</v>
      </c>
      <c r="AO24" s="5">
        <v>1.6192</v>
      </c>
      <c r="AP24" s="5">
        <v>0.192</v>
      </c>
      <c r="AT24" t="s">
        <v>52</v>
      </c>
      <c r="AU24">
        <v>5</v>
      </c>
      <c r="AV24" t="s">
        <v>397</v>
      </c>
      <c r="AW24">
        <v>0.85100000000000009</v>
      </c>
      <c r="AX24">
        <v>22.400000000000002</v>
      </c>
      <c r="AY24">
        <v>0</v>
      </c>
      <c r="AZ24">
        <v>0</v>
      </c>
      <c r="BA24">
        <v>10.119999999999999</v>
      </c>
      <c r="BB24">
        <v>0</v>
      </c>
      <c r="BC24">
        <v>3.24</v>
      </c>
      <c r="BD24">
        <v>1.2555000000000001</v>
      </c>
      <c r="BE24">
        <v>5.4269999999999996</v>
      </c>
      <c r="BF24" s="22">
        <f t="shared" si="0"/>
        <v>30.129259694477085</v>
      </c>
      <c r="BG24" s="22">
        <f t="shared" si="1"/>
        <v>13.367215041128082</v>
      </c>
      <c r="BH24" s="22">
        <f t="shared" si="2"/>
        <v>6.3772032902467677</v>
      </c>
      <c r="BI24" s="22">
        <f t="shared" si="3"/>
        <v>0</v>
      </c>
      <c r="BJ24" s="22">
        <f t="shared" si="4"/>
        <v>0</v>
      </c>
      <c r="BL24">
        <v>5</v>
      </c>
      <c r="BM24">
        <v>19.523323258625421</v>
      </c>
      <c r="BN24">
        <v>7.4505506575509308</v>
      </c>
      <c r="BO24">
        <v>3.5844460564176175</v>
      </c>
    </row>
    <row r="25" spans="1:67" x14ac:dyDescent="0.25">
      <c r="A25" s="3" t="s">
        <v>31</v>
      </c>
      <c r="B25" s="3">
        <v>3</v>
      </c>
      <c r="C25" t="s">
        <v>102</v>
      </c>
      <c r="D25" s="3" t="s">
        <v>96</v>
      </c>
      <c r="E25" s="3">
        <v>1</v>
      </c>
      <c r="F25" s="3" t="s">
        <v>17</v>
      </c>
      <c r="G25" s="3">
        <v>4.2999999999999997E-2</v>
      </c>
      <c r="H25" s="3" t="s">
        <v>40</v>
      </c>
      <c r="I25" s="4">
        <v>10</v>
      </c>
      <c r="J25" s="3" t="s">
        <v>26</v>
      </c>
      <c r="K25" s="4">
        <v>10</v>
      </c>
      <c r="L25">
        <v>1.26</v>
      </c>
      <c r="M25">
        <v>2.024</v>
      </c>
      <c r="N25">
        <v>0</v>
      </c>
      <c r="O25">
        <v>0</v>
      </c>
      <c r="P25">
        <v>0</v>
      </c>
      <c r="R25" s="28" t="s">
        <v>37</v>
      </c>
      <c r="S25" s="5">
        <v>4.2712000000000003</v>
      </c>
      <c r="T25" s="5">
        <v>6.4767999999999999</v>
      </c>
      <c r="U25" s="5">
        <v>0</v>
      </c>
      <c r="V25" s="5">
        <v>0.96560000000000001</v>
      </c>
      <c r="W25" s="5">
        <v>0</v>
      </c>
      <c r="Y25" t="s">
        <v>41</v>
      </c>
      <c r="Z25">
        <v>5</v>
      </c>
      <c r="AA25" t="s">
        <v>17</v>
      </c>
      <c r="AB25" t="s">
        <v>310</v>
      </c>
      <c r="AC25" t="s">
        <v>341</v>
      </c>
      <c r="AD25" s="34">
        <v>0.33799999999999997</v>
      </c>
      <c r="AE25">
        <v>17.360000000000003</v>
      </c>
      <c r="AF25">
        <v>2.024</v>
      </c>
      <c r="AG25">
        <v>0</v>
      </c>
      <c r="AH25">
        <v>0</v>
      </c>
      <c r="AI25">
        <v>0</v>
      </c>
      <c r="AK25" s="28" t="s">
        <v>56</v>
      </c>
      <c r="AL25" s="5">
        <v>2.016</v>
      </c>
      <c r="AM25" s="5">
        <v>0</v>
      </c>
      <c r="AN25" s="5">
        <v>0</v>
      </c>
      <c r="AO25" s="5">
        <v>3.2383999999999999</v>
      </c>
      <c r="AP25" s="5">
        <v>0</v>
      </c>
      <c r="AT25" t="s">
        <v>20</v>
      </c>
      <c r="AU25">
        <v>1</v>
      </c>
      <c r="AV25" t="s">
        <v>397</v>
      </c>
      <c r="AW25">
        <v>1.361</v>
      </c>
      <c r="AX25">
        <v>67.2</v>
      </c>
      <c r="AY25">
        <v>0</v>
      </c>
      <c r="AZ25">
        <v>0</v>
      </c>
      <c r="BA25">
        <v>30.36</v>
      </c>
      <c r="BB25">
        <v>0</v>
      </c>
      <c r="BC25">
        <v>13.44</v>
      </c>
      <c r="BD25">
        <v>5.2079999999999993</v>
      </c>
      <c r="BE25">
        <v>22.512</v>
      </c>
      <c r="BF25" s="22">
        <f t="shared" si="0"/>
        <v>59.250551065393097</v>
      </c>
      <c r="BG25" s="22">
        <f t="shared" si="1"/>
        <v>26.13372520205731</v>
      </c>
      <c r="BH25" s="22">
        <f t="shared" si="2"/>
        <v>16.540778839088905</v>
      </c>
      <c r="BI25" s="22">
        <f t="shared" si="3"/>
        <v>0</v>
      </c>
      <c r="BJ25" s="22">
        <f t="shared" si="4"/>
        <v>0</v>
      </c>
      <c r="BL25" t="s">
        <v>396</v>
      </c>
      <c r="BM25">
        <v>130.36673538372025</v>
      </c>
      <c r="BN25">
        <v>62.538307044541526</v>
      </c>
      <c r="BO25">
        <v>125.24527099179045</v>
      </c>
    </row>
    <row r="26" spans="1:67" x14ac:dyDescent="0.25">
      <c r="A26" s="3" t="s">
        <v>55</v>
      </c>
      <c r="B26" s="3">
        <v>2</v>
      </c>
      <c r="C26" t="s">
        <v>121</v>
      </c>
      <c r="D26" s="3" t="s">
        <v>96</v>
      </c>
      <c r="E26" s="3">
        <v>2</v>
      </c>
      <c r="F26" s="3" t="s">
        <v>17</v>
      </c>
      <c r="G26" s="3">
        <v>6.2E-2</v>
      </c>
      <c r="H26" s="3" t="s">
        <v>47</v>
      </c>
      <c r="I26" s="4">
        <v>4</v>
      </c>
      <c r="J26" s="3" t="s">
        <v>26</v>
      </c>
      <c r="K26" s="4">
        <v>4</v>
      </c>
      <c r="L26">
        <v>0.504</v>
      </c>
      <c r="M26">
        <v>0.80959999999999999</v>
      </c>
      <c r="N26">
        <v>0</v>
      </c>
      <c r="O26">
        <v>0</v>
      </c>
      <c r="P26">
        <v>0</v>
      </c>
      <c r="R26" s="29" t="s">
        <v>17</v>
      </c>
      <c r="S26" s="5">
        <v>4.2712000000000003</v>
      </c>
      <c r="T26" s="5">
        <v>6.4767999999999999</v>
      </c>
      <c r="U26" s="5">
        <v>0</v>
      </c>
      <c r="V26" s="5">
        <v>0.96560000000000001</v>
      </c>
      <c r="W26" s="5">
        <v>0</v>
      </c>
      <c r="Y26" t="s">
        <v>41</v>
      </c>
      <c r="Z26">
        <v>5</v>
      </c>
      <c r="AA26" t="s">
        <v>287</v>
      </c>
      <c r="AB26" t="s">
        <v>314</v>
      </c>
      <c r="AC26" t="s">
        <v>342</v>
      </c>
      <c r="AD26">
        <v>0.112</v>
      </c>
      <c r="AE26">
        <v>0.89600000000000002</v>
      </c>
      <c r="AF26">
        <v>0.40479999999999999</v>
      </c>
      <c r="AG26">
        <v>0</v>
      </c>
      <c r="AH26">
        <v>0</v>
      </c>
      <c r="AI26">
        <v>0</v>
      </c>
      <c r="AK26" s="28" t="s">
        <v>289</v>
      </c>
      <c r="AL26" s="5"/>
      <c r="AM26" s="5"/>
      <c r="AN26" s="5"/>
      <c r="AO26" s="5"/>
      <c r="AP26" s="5"/>
      <c r="AT26" t="s">
        <v>18</v>
      </c>
      <c r="AU26">
        <v>2</v>
      </c>
      <c r="AV26" t="s">
        <v>397</v>
      </c>
      <c r="AW26">
        <v>8.5000000000000006E-2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2.16</v>
      </c>
      <c r="BD26">
        <v>0.83699999999999997</v>
      </c>
      <c r="BE26">
        <v>3.6180000000000003</v>
      </c>
      <c r="BF26" s="22">
        <f t="shared" si="0"/>
        <v>25.411764705882351</v>
      </c>
      <c r="BG26" s="22">
        <f t="shared" si="1"/>
        <v>9.8470588235294105</v>
      </c>
      <c r="BH26" s="22">
        <f t="shared" si="2"/>
        <v>42.564705882352939</v>
      </c>
      <c r="BI26" s="22">
        <f t="shared" si="3"/>
        <v>0</v>
      </c>
      <c r="BJ26" s="22">
        <f t="shared" si="4"/>
        <v>0</v>
      </c>
      <c r="BL26">
        <v>1</v>
      </c>
      <c r="BM26">
        <v>78.472057029582174</v>
      </c>
      <c r="BN26">
        <v>35.255184507471789</v>
      </c>
      <c r="BO26">
        <v>80.353003964623355</v>
      </c>
    </row>
    <row r="27" spans="1:67" x14ac:dyDescent="0.25">
      <c r="A27" s="3" t="s">
        <v>24</v>
      </c>
      <c r="B27" s="3">
        <v>4</v>
      </c>
      <c r="C27" t="s">
        <v>122</v>
      </c>
      <c r="D27" s="3" t="s">
        <v>96</v>
      </c>
      <c r="E27" s="3">
        <v>2</v>
      </c>
      <c r="F27" s="3" t="s">
        <v>17</v>
      </c>
      <c r="G27" s="3">
        <v>8.8874000000000002E-3</v>
      </c>
      <c r="H27" s="3" t="s">
        <v>25</v>
      </c>
      <c r="I27" s="4">
        <v>5</v>
      </c>
      <c r="J27" s="3" t="s">
        <v>26</v>
      </c>
      <c r="K27" s="4">
        <v>5</v>
      </c>
      <c r="L27">
        <v>0.29899999999999999</v>
      </c>
      <c r="M27">
        <v>0</v>
      </c>
      <c r="N27">
        <v>0</v>
      </c>
      <c r="O27">
        <v>1.2070000000000001</v>
      </c>
      <c r="P27">
        <v>0</v>
      </c>
      <c r="R27" s="28" t="s">
        <v>91</v>
      </c>
      <c r="S27" s="5">
        <v>15.780000000000001</v>
      </c>
      <c r="T27" s="5">
        <v>6.16</v>
      </c>
      <c r="U27" s="5">
        <v>11.62</v>
      </c>
      <c r="V27" s="5">
        <v>24.14</v>
      </c>
      <c r="W27" s="5">
        <v>0.06</v>
      </c>
      <c r="Y27" t="s">
        <v>41</v>
      </c>
      <c r="Z27">
        <v>5</v>
      </c>
      <c r="AA27" t="s">
        <v>22</v>
      </c>
      <c r="AB27" t="s">
        <v>22</v>
      </c>
      <c r="AC27" t="s">
        <v>343</v>
      </c>
      <c r="AD27" s="34">
        <v>0.46100000000000002</v>
      </c>
      <c r="AE27">
        <v>22.400000000000002</v>
      </c>
      <c r="AF27">
        <v>10.119999999999999</v>
      </c>
      <c r="AG27">
        <v>0</v>
      </c>
      <c r="AH27">
        <v>0</v>
      </c>
      <c r="AI27">
        <v>0</v>
      </c>
      <c r="AK27" s="28" t="s">
        <v>290</v>
      </c>
      <c r="AL27" s="5">
        <v>429.59519999999992</v>
      </c>
      <c r="AM27" s="5">
        <v>15.902800000000001</v>
      </c>
      <c r="AN27" s="5">
        <v>176.83259999999999</v>
      </c>
      <c r="AO27" s="5">
        <v>231.79640000000003</v>
      </c>
      <c r="AP27" s="5">
        <v>0.3624</v>
      </c>
      <c r="AT27" t="s">
        <v>27</v>
      </c>
      <c r="AU27">
        <v>2</v>
      </c>
      <c r="AV27" t="s">
        <v>397</v>
      </c>
      <c r="AW27">
        <v>0.48099999999999998</v>
      </c>
      <c r="AX27">
        <v>15.59</v>
      </c>
      <c r="AY27">
        <v>0</v>
      </c>
      <c r="AZ27">
        <v>12.07</v>
      </c>
      <c r="BA27">
        <v>20.239999999999998</v>
      </c>
      <c r="BB27">
        <v>0</v>
      </c>
      <c r="BC27">
        <v>0</v>
      </c>
      <c r="BD27">
        <v>0</v>
      </c>
      <c r="BE27">
        <v>0</v>
      </c>
      <c r="BF27" s="22">
        <f t="shared" si="0"/>
        <v>32.411642411642411</v>
      </c>
      <c r="BG27" s="22">
        <f t="shared" si="1"/>
        <v>42.07900207900208</v>
      </c>
      <c r="BH27" s="22">
        <f t="shared" si="2"/>
        <v>0</v>
      </c>
      <c r="BI27" s="22">
        <f t="shared" si="3"/>
        <v>25.093555093555096</v>
      </c>
      <c r="BJ27" s="22">
        <f t="shared" si="4"/>
        <v>0</v>
      </c>
      <c r="BL27">
        <v>2</v>
      </c>
      <c r="BM27">
        <v>36.12879618694042</v>
      </c>
      <c r="BN27">
        <v>19.037502575432917</v>
      </c>
      <c r="BO27">
        <v>18.862133407399163</v>
      </c>
    </row>
    <row r="28" spans="1:67" x14ac:dyDescent="0.25">
      <c r="A28" s="3" t="s">
        <v>24</v>
      </c>
      <c r="B28" s="3">
        <v>4</v>
      </c>
      <c r="C28" t="s">
        <v>122</v>
      </c>
      <c r="D28" s="3" t="s">
        <v>96</v>
      </c>
      <c r="E28" s="3">
        <v>2</v>
      </c>
      <c r="F28" s="3" t="s">
        <v>17</v>
      </c>
      <c r="G28" s="3">
        <v>8.8874000000000002E-3</v>
      </c>
      <c r="H28" s="3" t="s">
        <v>47</v>
      </c>
      <c r="I28" s="4">
        <v>5</v>
      </c>
      <c r="J28" s="3" t="s">
        <v>26</v>
      </c>
      <c r="K28" s="4">
        <v>5</v>
      </c>
      <c r="L28">
        <v>0.63</v>
      </c>
      <c r="M28">
        <v>1.012</v>
      </c>
      <c r="N28">
        <v>0</v>
      </c>
      <c r="O28">
        <v>0</v>
      </c>
      <c r="P28">
        <v>0</v>
      </c>
      <c r="R28" s="29" t="s">
        <v>17</v>
      </c>
      <c r="S28" s="5">
        <v>5.9799999999999995</v>
      </c>
      <c r="T28" s="5">
        <v>0</v>
      </c>
      <c r="U28" s="5">
        <v>0</v>
      </c>
      <c r="V28" s="5">
        <v>24.14</v>
      </c>
      <c r="W28" s="5">
        <v>0</v>
      </c>
      <c r="Y28" t="s">
        <v>32</v>
      </c>
      <c r="Z28">
        <v>3</v>
      </c>
      <c r="AA28" t="s">
        <v>17</v>
      </c>
      <c r="AB28" t="s">
        <v>314</v>
      </c>
      <c r="AC28" t="s">
        <v>344</v>
      </c>
      <c r="AD28">
        <v>0.12429999999999999</v>
      </c>
      <c r="AE28">
        <v>9.2899999999999991</v>
      </c>
      <c r="AF28">
        <v>10.119999999999999</v>
      </c>
      <c r="AG28">
        <v>0</v>
      </c>
      <c r="AH28">
        <v>12.07</v>
      </c>
      <c r="AI28">
        <v>0</v>
      </c>
      <c r="AT28" t="s">
        <v>75</v>
      </c>
      <c r="AU28">
        <v>3</v>
      </c>
      <c r="AV28" t="s">
        <v>397</v>
      </c>
      <c r="AW28">
        <v>1.5940599999999998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3.8400000000000003</v>
      </c>
      <c r="BD28">
        <v>1.488</v>
      </c>
      <c r="BE28">
        <v>6.4320000000000004</v>
      </c>
      <c r="BF28" s="22">
        <f t="shared" si="0"/>
        <v>2.4089432016360743</v>
      </c>
      <c r="BG28" s="22">
        <f t="shared" si="1"/>
        <v>0.93346549063397877</v>
      </c>
      <c r="BH28" s="22">
        <f t="shared" si="2"/>
        <v>4.0349798627404247</v>
      </c>
      <c r="BI28" s="22">
        <f t="shared" si="3"/>
        <v>0</v>
      </c>
      <c r="BJ28" s="22">
        <f t="shared" si="4"/>
        <v>0</v>
      </c>
      <c r="BL28">
        <v>3</v>
      </c>
      <c r="BM28">
        <v>49.999189055696064</v>
      </c>
      <c r="BN28">
        <v>39.157792071062516</v>
      </c>
      <c r="BO28">
        <v>34.458410533508989</v>
      </c>
    </row>
    <row r="29" spans="1:67" x14ac:dyDescent="0.25">
      <c r="A29" s="3" t="s">
        <v>39</v>
      </c>
      <c r="B29" s="3">
        <v>5</v>
      </c>
      <c r="C29" t="s">
        <v>125</v>
      </c>
      <c r="D29" s="3" t="s">
        <v>96</v>
      </c>
      <c r="E29" s="3">
        <v>2</v>
      </c>
      <c r="F29" s="3" t="s">
        <v>17</v>
      </c>
      <c r="G29" s="3">
        <v>7.2999999999999995E-2</v>
      </c>
      <c r="H29" s="3" t="s">
        <v>25</v>
      </c>
      <c r="I29" s="4">
        <v>3</v>
      </c>
      <c r="J29" s="3" t="s">
        <v>26</v>
      </c>
      <c r="K29" s="4">
        <v>3</v>
      </c>
      <c r="L29">
        <v>0.1794</v>
      </c>
      <c r="M29">
        <v>0</v>
      </c>
      <c r="N29">
        <v>0</v>
      </c>
      <c r="O29">
        <v>0.72419999999999995</v>
      </c>
      <c r="P29">
        <v>0</v>
      </c>
      <c r="R29" s="29" t="s">
        <v>92</v>
      </c>
      <c r="S29" s="5">
        <v>9.8000000000000007</v>
      </c>
      <c r="T29" s="5">
        <v>6.16</v>
      </c>
      <c r="U29" s="5">
        <v>11.62</v>
      </c>
      <c r="V29" s="5">
        <v>0</v>
      </c>
      <c r="W29" s="5">
        <v>0.06</v>
      </c>
      <c r="Y29" t="s">
        <v>32</v>
      </c>
      <c r="Z29">
        <v>3</v>
      </c>
      <c r="AA29" t="s">
        <v>62</v>
      </c>
      <c r="AB29" t="s">
        <v>313</v>
      </c>
      <c r="AC29" t="s">
        <v>345</v>
      </c>
      <c r="AD29">
        <v>5.4800000000000001E-2</v>
      </c>
      <c r="AE29">
        <v>0</v>
      </c>
      <c r="AF29">
        <v>0.2024</v>
      </c>
      <c r="AG29">
        <v>0.249</v>
      </c>
      <c r="AH29">
        <v>0.14199999999999999</v>
      </c>
      <c r="AI29">
        <v>4.8000000000000001E-2</v>
      </c>
      <c r="AT29" t="s">
        <v>181</v>
      </c>
      <c r="AU29">
        <v>2</v>
      </c>
      <c r="AV29" t="s">
        <v>397</v>
      </c>
      <c r="AW29">
        <v>0.28700000000000003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 s="22">
        <f t="shared" si="0"/>
        <v>0</v>
      </c>
      <c r="BG29" s="22">
        <f t="shared" si="1"/>
        <v>0</v>
      </c>
      <c r="BH29" s="22">
        <f t="shared" si="2"/>
        <v>0</v>
      </c>
      <c r="BI29" s="22">
        <f t="shared" si="3"/>
        <v>0</v>
      </c>
      <c r="BJ29" s="22">
        <f t="shared" si="4"/>
        <v>0</v>
      </c>
      <c r="BL29">
        <v>4</v>
      </c>
      <c r="BM29">
        <v>58.968418817424492</v>
      </c>
      <c r="BN29">
        <v>32.049372232018221</v>
      </c>
      <c r="BO29">
        <v>83.125823395312153</v>
      </c>
    </row>
    <row r="30" spans="1:67" x14ac:dyDescent="0.25">
      <c r="A30" s="3" t="s">
        <v>39</v>
      </c>
      <c r="B30" s="3">
        <v>5</v>
      </c>
      <c r="C30" t="s">
        <v>123</v>
      </c>
      <c r="D30" s="3" t="s">
        <v>96</v>
      </c>
      <c r="E30" s="3">
        <v>1</v>
      </c>
      <c r="F30" s="3" t="s">
        <v>17</v>
      </c>
      <c r="G30" s="3">
        <v>9.7000000000000003E-2</v>
      </c>
      <c r="H30" s="3" t="s">
        <v>25</v>
      </c>
      <c r="I30" s="4">
        <v>3</v>
      </c>
      <c r="J30" s="3" t="s">
        <v>26</v>
      </c>
      <c r="K30" s="4">
        <v>3</v>
      </c>
      <c r="L30">
        <v>0.1794</v>
      </c>
      <c r="M30">
        <v>0</v>
      </c>
      <c r="N30">
        <v>0</v>
      </c>
      <c r="O30">
        <v>0.72419999999999995</v>
      </c>
      <c r="P30">
        <v>0</v>
      </c>
      <c r="R30" s="28" t="s">
        <v>70</v>
      </c>
      <c r="S30" s="5">
        <v>1.9319999999999999</v>
      </c>
      <c r="T30" s="5">
        <v>0</v>
      </c>
      <c r="U30" s="5">
        <v>0</v>
      </c>
      <c r="V30" s="5">
        <v>0</v>
      </c>
      <c r="W30" s="5">
        <v>0</v>
      </c>
      <c r="Y30" t="s">
        <v>52</v>
      </c>
      <c r="Z30">
        <v>5</v>
      </c>
      <c r="AA30" t="s">
        <v>22</v>
      </c>
      <c r="AB30" t="s">
        <v>22</v>
      </c>
      <c r="AC30" t="s">
        <v>346</v>
      </c>
      <c r="AD30" s="34">
        <v>0.38700000000000001</v>
      </c>
      <c r="AE30">
        <v>22.400000000000002</v>
      </c>
      <c r="AF30">
        <v>10.119999999999999</v>
      </c>
      <c r="AG30">
        <v>0</v>
      </c>
      <c r="AH30">
        <v>0</v>
      </c>
      <c r="AI30">
        <v>0</v>
      </c>
      <c r="AT30" t="s">
        <v>50</v>
      </c>
      <c r="AU30">
        <v>1</v>
      </c>
      <c r="AV30" t="s">
        <v>397</v>
      </c>
      <c r="AW30">
        <v>0.87730000000000008</v>
      </c>
      <c r="AX30">
        <v>0.504</v>
      </c>
      <c r="AY30">
        <v>0.996</v>
      </c>
      <c r="AZ30">
        <v>0.56799999999999995</v>
      </c>
      <c r="BA30">
        <v>1.6192</v>
      </c>
      <c r="BB30">
        <v>0.192</v>
      </c>
      <c r="BC30">
        <v>2.56</v>
      </c>
      <c r="BD30">
        <v>0.99199999999999999</v>
      </c>
      <c r="BE30">
        <v>4.2880000000000003</v>
      </c>
      <c r="BF30" s="22">
        <f t="shared" si="0"/>
        <v>3.4925339108628743</v>
      </c>
      <c r="BG30" s="22">
        <f t="shared" si="1"/>
        <v>2.9764048786048103</v>
      </c>
      <c r="BH30" s="22">
        <f t="shared" si="2"/>
        <v>6.023025190926707</v>
      </c>
      <c r="BI30" s="22">
        <f t="shared" si="3"/>
        <v>0.64744101219651196</v>
      </c>
      <c r="BJ30" s="22">
        <f t="shared" si="4"/>
        <v>0.21885329989741251</v>
      </c>
      <c r="BL30">
        <v>5</v>
      </c>
      <c r="BM30">
        <v>434.76642856634408</v>
      </c>
      <c r="BN30">
        <v>188.26028792854001</v>
      </c>
      <c r="BO30">
        <v>408.50271051454564</v>
      </c>
    </row>
    <row r="31" spans="1:67" x14ac:dyDescent="0.25">
      <c r="A31" s="3" t="s">
        <v>39</v>
      </c>
      <c r="B31" s="3">
        <v>5</v>
      </c>
      <c r="C31" t="s">
        <v>126</v>
      </c>
      <c r="D31" s="3" t="s">
        <v>96</v>
      </c>
      <c r="E31" s="3">
        <v>3</v>
      </c>
      <c r="F31" s="3" t="s">
        <v>17</v>
      </c>
      <c r="G31" s="3">
        <v>7.3999999999999996E-2</v>
      </c>
      <c r="H31" s="3" t="s">
        <v>25</v>
      </c>
      <c r="I31" s="4">
        <v>3</v>
      </c>
      <c r="J31" s="3" t="s">
        <v>26</v>
      </c>
      <c r="K31" s="4">
        <v>3</v>
      </c>
      <c r="L31">
        <v>0.1794</v>
      </c>
      <c r="M31">
        <v>0</v>
      </c>
      <c r="N31">
        <v>0</v>
      </c>
      <c r="O31">
        <v>0.72419999999999995</v>
      </c>
      <c r="P31">
        <v>0</v>
      </c>
      <c r="R31" s="29" t="s">
        <v>71</v>
      </c>
      <c r="S31" s="5">
        <v>0.64400000000000002</v>
      </c>
      <c r="T31" s="5">
        <v>0</v>
      </c>
      <c r="U31" s="5">
        <v>0</v>
      </c>
      <c r="V31" s="5">
        <v>0</v>
      </c>
      <c r="W31" s="5">
        <v>0</v>
      </c>
      <c r="Y31" t="s">
        <v>20</v>
      </c>
      <c r="Z31">
        <v>1</v>
      </c>
      <c r="AA31" t="s">
        <v>22</v>
      </c>
      <c r="AB31" t="s">
        <v>22</v>
      </c>
      <c r="AC31" t="s">
        <v>347</v>
      </c>
      <c r="AD31" s="34">
        <v>1.1659999999999999</v>
      </c>
      <c r="AE31">
        <v>67.2</v>
      </c>
      <c r="AF31">
        <v>30.36</v>
      </c>
      <c r="AG31">
        <v>0</v>
      </c>
      <c r="AH31">
        <v>0</v>
      </c>
      <c r="AI31">
        <v>0</v>
      </c>
      <c r="AT31" t="s">
        <v>56</v>
      </c>
      <c r="AU31">
        <v>4</v>
      </c>
      <c r="AV31" t="s">
        <v>397</v>
      </c>
      <c r="AW31">
        <v>0.193</v>
      </c>
      <c r="AX31">
        <v>2.016</v>
      </c>
      <c r="AY31">
        <v>0</v>
      </c>
      <c r="AZ31">
        <v>0</v>
      </c>
      <c r="BA31">
        <v>3.2383999999999999</v>
      </c>
      <c r="BB31">
        <v>0</v>
      </c>
      <c r="BC31">
        <v>1.6800000000000002</v>
      </c>
      <c r="BD31">
        <v>0.65100000000000002</v>
      </c>
      <c r="BE31">
        <v>2.8140000000000001</v>
      </c>
      <c r="BF31" s="22">
        <f t="shared" si="0"/>
        <v>19.150259067357513</v>
      </c>
      <c r="BG31" s="22">
        <f t="shared" si="1"/>
        <v>20.152331606217619</v>
      </c>
      <c r="BH31" s="22">
        <f t="shared" si="2"/>
        <v>14.580310880829016</v>
      </c>
      <c r="BI31" s="22">
        <f t="shared" si="3"/>
        <v>0</v>
      </c>
      <c r="BJ31" s="22">
        <f t="shared" si="4"/>
        <v>0</v>
      </c>
      <c r="BL31" t="s">
        <v>290</v>
      </c>
      <c r="BM31">
        <v>78.696352848352007</v>
      </c>
      <c r="BN31">
        <v>39.070059610458841</v>
      </c>
      <c r="BO31">
        <v>70.277577415783824</v>
      </c>
    </row>
    <row r="32" spans="1:67" x14ac:dyDescent="0.25">
      <c r="A32" s="3" t="s">
        <v>39</v>
      </c>
      <c r="B32" s="3">
        <v>5</v>
      </c>
      <c r="C32" t="s">
        <v>123</v>
      </c>
      <c r="D32" s="3" t="s">
        <v>96</v>
      </c>
      <c r="E32" s="3">
        <v>1</v>
      </c>
      <c r="F32" s="3" t="s">
        <v>17</v>
      </c>
      <c r="G32" s="3">
        <v>9.7000000000000003E-2</v>
      </c>
      <c r="H32" s="3" t="s">
        <v>47</v>
      </c>
      <c r="I32" s="4">
        <v>2</v>
      </c>
      <c r="J32" s="3" t="s">
        <v>26</v>
      </c>
      <c r="K32" s="4">
        <v>2</v>
      </c>
      <c r="L32">
        <v>0.252</v>
      </c>
      <c r="M32">
        <v>0.40479999999999999</v>
      </c>
      <c r="N32">
        <v>0</v>
      </c>
      <c r="O32">
        <v>0</v>
      </c>
      <c r="P32">
        <v>0</v>
      </c>
      <c r="R32" s="29" t="s">
        <v>17</v>
      </c>
      <c r="S32" s="5">
        <v>1.288</v>
      </c>
      <c r="T32" s="5">
        <v>0</v>
      </c>
      <c r="U32" s="5">
        <v>0</v>
      </c>
      <c r="V32" s="5">
        <v>0</v>
      </c>
      <c r="W32" s="5">
        <v>0</v>
      </c>
      <c r="Y32" t="s">
        <v>27</v>
      </c>
      <c r="Z32">
        <v>2</v>
      </c>
      <c r="AA32" t="s">
        <v>29</v>
      </c>
      <c r="AB32" t="s">
        <v>375</v>
      </c>
      <c r="AC32" t="s">
        <v>348</v>
      </c>
      <c r="AD32" s="34">
        <v>6.6600000000000006E-2</v>
      </c>
      <c r="AE32">
        <v>9.2899999999999991</v>
      </c>
      <c r="AF32">
        <v>10.119999999999999</v>
      </c>
      <c r="AG32">
        <v>0</v>
      </c>
      <c r="AH32">
        <v>12.07</v>
      </c>
      <c r="AI32">
        <v>0</v>
      </c>
      <c r="AT32" t="s">
        <v>23</v>
      </c>
      <c r="AU32">
        <v>5</v>
      </c>
      <c r="AV32" t="s">
        <v>397</v>
      </c>
      <c r="AW32">
        <v>0.13800000000000001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0.08</v>
      </c>
      <c r="BD32">
        <v>3.1E-2</v>
      </c>
      <c r="BE32">
        <v>0.13400000000000001</v>
      </c>
      <c r="BF32" s="22">
        <f t="shared" si="0"/>
        <v>0.57971014492753614</v>
      </c>
      <c r="BG32" s="22">
        <f t="shared" si="1"/>
        <v>0.22463768115942026</v>
      </c>
      <c r="BH32" s="22">
        <f t="shared" si="2"/>
        <v>0.97101449275362317</v>
      </c>
      <c r="BI32" s="22">
        <f t="shared" si="3"/>
        <v>0</v>
      </c>
      <c r="BJ32" s="22">
        <f>BB32/AW32</f>
        <v>0</v>
      </c>
    </row>
    <row r="33" spans="1:67" x14ac:dyDescent="0.25">
      <c r="A33" s="3" t="s">
        <v>39</v>
      </c>
      <c r="B33" s="3">
        <v>5</v>
      </c>
      <c r="C33" t="s">
        <v>126</v>
      </c>
      <c r="D33" s="3" t="s">
        <v>96</v>
      </c>
      <c r="E33" s="3">
        <v>3</v>
      </c>
      <c r="F33" s="3" t="s">
        <v>17</v>
      </c>
      <c r="G33" s="3">
        <v>7.3999999999999996E-2</v>
      </c>
      <c r="H33" s="3" t="s">
        <v>47</v>
      </c>
      <c r="I33" s="4">
        <v>3</v>
      </c>
      <c r="J33" s="3" t="s">
        <v>26</v>
      </c>
      <c r="K33" s="4">
        <v>3</v>
      </c>
      <c r="L33">
        <v>0.378</v>
      </c>
      <c r="M33">
        <v>0.60719999999999996</v>
      </c>
      <c r="N33">
        <v>0</v>
      </c>
      <c r="O33">
        <v>0</v>
      </c>
      <c r="P33">
        <v>0</v>
      </c>
      <c r="R33" s="28" t="s">
        <v>53</v>
      </c>
      <c r="S33" s="5">
        <v>0.94500000000000006</v>
      </c>
      <c r="T33" s="5">
        <v>1.518</v>
      </c>
      <c r="U33" s="5">
        <v>0</v>
      </c>
      <c r="V33" s="5">
        <v>0</v>
      </c>
      <c r="W33" s="5">
        <v>0</v>
      </c>
      <c r="Y33" t="s">
        <v>27</v>
      </c>
      <c r="Z33">
        <v>2</v>
      </c>
      <c r="AA33" t="s">
        <v>17</v>
      </c>
      <c r="AB33" t="s">
        <v>314</v>
      </c>
      <c r="AC33" t="s">
        <v>349</v>
      </c>
      <c r="AD33" s="34">
        <v>0.317</v>
      </c>
      <c r="AE33">
        <v>6.3</v>
      </c>
      <c r="AF33">
        <v>10.119999999999999</v>
      </c>
      <c r="AG33">
        <v>0</v>
      </c>
      <c r="AH33">
        <v>0</v>
      </c>
      <c r="AI33">
        <v>0</v>
      </c>
      <c r="BL33" t="s">
        <v>288</v>
      </c>
      <c r="BM33" t="s">
        <v>406</v>
      </c>
      <c r="BN33" t="s">
        <v>407</v>
      </c>
      <c r="BO33" t="s">
        <v>408</v>
      </c>
    </row>
    <row r="34" spans="1:67" x14ac:dyDescent="0.25">
      <c r="A34" s="3" t="s">
        <v>39</v>
      </c>
      <c r="B34" s="3">
        <v>5</v>
      </c>
      <c r="C34" t="s">
        <v>125</v>
      </c>
      <c r="D34" s="3" t="s">
        <v>96</v>
      </c>
      <c r="E34" s="3">
        <v>2</v>
      </c>
      <c r="F34" s="3" t="s">
        <v>17</v>
      </c>
      <c r="G34" s="3">
        <v>7.2999999999999995E-2</v>
      </c>
      <c r="H34" s="3" t="s">
        <v>47</v>
      </c>
      <c r="I34" s="4">
        <v>3</v>
      </c>
      <c r="J34" s="3" t="s">
        <v>26</v>
      </c>
      <c r="K34" s="4">
        <v>3</v>
      </c>
      <c r="L34">
        <v>0.378</v>
      </c>
      <c r="M34">
        <v>0.60719999999999996</v>
      </c>
      <c r="N34">
        <v>0</v>
      </c>
      <c r="O34">
        <v>0</v>
      </c>
      <c r="P34">
        <v>0</v>
      </c>
      <c r="R34" s="29" t="s">
        <v>17</v>
      </c>
      <c r="S34" s="5">
        <v>0.94500000000000006</v>
      </c>
      <c r="T34" s="5">
        <v>1.518</v>
      </c>
      <c r="U34" s="5">
        <v>0</v>
      </c>
      <c r="V34" s="5">
        <v>0</v>
      </c>
      <c r="W34" s="5">
        <v>0</v>
      </c>
      <c r="Y34" t="s">
        <v>50</v>
      </c>
      <c r="Z34">
        <v>1</v>
      </c>
      <c r="AA34" t="s">
        <v>17</v>
      </c>
      <c r="AB34" t="s">
        <v>310</v>
      </c>
      <c r="AC34" t="s">
        <v>350</v>
      </c>
      <c r="AD34" s="34">
        <v>0.61829999999999996</v>
      </c>
      <c r="AE34">
        <v>0.504</v>
      </c>
      <c r="AF34">
        <v>0.80959999999999999</v>
      </c>
      <c r="AG34">
        <v>0</v>
      </c>
      <c r="AH34">
        <v>0</v>
      </c>
      <c r="AI34">
        <v>0</v>
      </c>
      <c r="BL34" t="s">
        <v>397</v>
      </c>
      <c r="BM34">
        <v>27.958268054951503</v>
      </c>
      <c r="BN34">
        <v>20.804710356363273</v>
      </c>
      <c r="BO34">
        <v>24.312913070525578</v>
      </c>
    </row>
    <row r="35" spans="1:67" x14ac:dyDescent="0.25">
      <c r="A35" s="3" t="s">
        <v>39</v>
      </c>
      <c r="B35" s="3">
        <v>5</v>
      </c>
      <c r="C35" t="s">
        <v>124</v>
      </c>
      <c r="D35" s="3" t="s">
        <v>96</v>
      </c>
      <c r="E35" s="3" t="s">
        <v>65</v>
      </c>
      <c r="F35" s="3" t="s">
        <v>57</v>
      </c>
      <c r="G35" s="3" t="e">
        <v>#N/A</v>
      </c>
      <c r="H35" s="3" t="s">
        <v>47</v>
      </c>
      <c r="I35" s="4">
        <v>2</v>
      </c>
      <c r="J35" s="3" t="s">
        <v>26</v>
      </c>
      <c r="K35" s="4">
        <v>2</v>
      </c>
      <c r="L35">
        <v>0</v>
      </c>
      <c r="M35">
        <v>0.2024</v>
      </c>
      <c r="N35">
        <v>0.249</v>
      </c>
      <c r="O35">
        <v>0.14199999999999999</v>
      </c>
      <c r="P35">
        <v>4.8000000000000001E-2</v>
      </c>
      <c r="R35" s="28" t="s">
        <v>35</v>
      </c>
      <c r="S35" s="5">
        <v>40.716799999999999</v>
      </c>
      <c r="T35" s="5">
        <v>12.143999999999998</v>
      </c>
      <c r="U35" s="5">
        <v>0</v>
      </c>
      <c r="V35" s="5">
        <v>3.8624000000000001</v>
      </c>
      <c r="W35" s="5">
        <v>0</v>
      </c>
      <c r="Y35" t="s">
        <v>50</v>
      </c>
      <c r="Z35">
        <v>1</v>
      </c>
      <c r="AA35" t="s">
        <v>62</v>
      </c>
      <c r="AB35" t="s">
        <v>313</v>
      </c>
      <c r="AC35" t="s">
        <v>351</v>
      </c>
      <c r="AD35" s="9">
        <v>0.16</v>
      </c>
      <c r="AE35">
        <v>0</v>
      </c>
      <c r="AF35">
        <v>0.80959999999999999</v>
      </c>
      <c r="AG35">
        <v>0.996</v>
      </c>
      <c r="AH35">
        <v>0.56799999999999995</v>
      </c>
      <c r="AI35">
        <v>0.192</v>
      </c>
      <c r="BL35">
        <v>1</v>
      </c>
      <c r="BM35">
        <v>39.426872035484166</v>
      </c>
      <c r="BN35">
        <v>16.374698234822318</v>
      </c>
      <c r="BO35">
        <v>7.4371749274650396</v>
      </c>
    </row>
    <row r="36" spans="1:67" x14ac:dyDescent="0.25">
      <c r="A36" s="3" t="s">
        <v>12</v>
      </c>
      <c r="B36" s="3">
        <v>3</v>
      </c>
      <c r="C36" t="s">
        <v>127</v>
      </c>
      <c r="D36" s="3" t="s">
        <v>96</v>
      </c>
      <c r="E36" s="3">
        <v>1</v>
      </c>
      <c r="F36" s="3" t="s">
        <v>287</v>
      </c>
      <c r="G36" s="3">
        <v>3.7999999999999999E-2</v>
      </c>
      <c r="H36" s="3" t="s">
        <v>25</v>
      </c>
      <c r="I36" s="4">
        <v>3</v>
      </c>
      <c r="J36" s="3" t="s">
        <v>33</v>
      </c>
      <c r="K36" s="3">
        <v>150</v>
      </c>
      <c r="L36">
        <v>8.9700000000000006</v>
      </c>
      <c r="M36">
        <v>0</v>
      </c>
      <c r="N36">
        <v>0</v>
      </c>
      <c r="O36">
        <v>36.21</v>
      </c>
      <c r="P36">
        <v>0</v>
      </c>
      <c r="R36" s="29" t="s">
        <v>17</v>
      </c>
      <c r="S36" s="5">
        <v>2.2168000000000001</v>
      </c>
      <c r="T36" s="5">
        <v>2.024</v>
      </c>
      <c r="U36" s="5">
        <v>0</v>
      </c>
      <c r="V36" s="5">
        <v>3.8624000000000001</v>
      </c>
      <c r="W36" s="5">
        <v>0</v>
      </c>
      <c r="Y36" t="s">
        <v>56</v>
      </c>
      <c r="Z36">
        <v>4</v>
      </c>
      <c r="AA36" t="s">
        <v>62</v>
      </c>
      <c r="AB36" t="s">
        <v>313</v>
      </c>
      <c r="AC36" t="s">
        <v>352</v>
      </c>
      <c r="AD36">
        <v>6.4000000000000001E-2</v>
      </c>
      <c r="AE36">
        <v>0.504</v>
      </c>
      <c r="AF36">
        <v>0.80959999999999999</v>
      </c>
      <c r="AG36">
        <v>0</v>
      </c>
      <c r="AH36">
        <v>0</v>
      </c>
      <c r="AI36">
        <v>0</v>
      </c>
      <c r="BL36">
        <v>2</v>
      </c>
      <c r="BM36">
        <v>14.922970277409735</v>
      </c>
      <c r="BN36">
        <v>19.634171086813758</v>
      </c>
      <c r="BO36">
        <v>20.600554985401374</v>
      </c>
    </row>
    <row r="37" spans="1:67" x14ac:dyDescent="0.25">
      <c r="A37" s="3" t="s">
        <v>12</v>
      </c>
      <c r="B37" s="3">
        <v>3</v>
      </c>
      <c r="C37" t="s">
        <v>127</v>
      </c>
      <c r="D37" s="3" t="s">
        <v>96</v>
      </c>
      <c r="E37" s="3">
        <v>1</v>
      </c>
      <c r="F37" s="3" t="s">
        <v>301</v>
      </c>
      <c r="G37" s="3">
        <v>3.7999999999999999E-2</v>
      </c>
      <c r="H37" s="3" t="s">
        <v>47</v>
      </c>
      <c r="I37" s="4">
        <v>2</v>
      </c>
      <c r="J37" s="3" t="s">
        <v>33</v>
      </c>
      <c r="K37" s="3">
        <v>100</v>
      </c>
      <c r="L37">
        <v>12.6</v>
      </c>
      <c r="M37">
        <v>20.239999999999998</v>
      </c>
      <c r="N37">
        <v>0</v>
      </c>
      <c r="O37">
        <v>0</v>
      </c>
      <c r="P37">
        <v>0</v>
      </c>
      <c r="R37" s="29" t="s">
        <v>22</v>
      </c>
      <c r="S37" s="5">
        <v>38.5</v>
      </c>
      <c r="T37" s="5">
        <v>10.119999999999999</v>
      </c>
      <c r="U37" s="5">
        <v>0</v>
      </c>
      <c r="V37" s="5">
        <v>0</v>
      </c>
      <c r="W37" s="5">
        <v>0</v>
      </c>
      <c r="Y37" t="s">
        <v>56</v>
      </c>
      <c r="Z37">
        <v>4</v>
      </c>
      <c r="AA37" t="s">
        <v>22</v>
      </c>
      <c r="AB37" t="s">
        <v>22</v>
      </c>
      <c r="AC37" t="s">
        <v>353</v>
      </c>
      <c r="AD37" s="34">
        <v>0.01</v>
      </c>
      <c r="AE37">
        <v>1.512</v>
      </c>
      <c r="AF37">
        <v>2.4287999999999998</v>
      </c>
      <c r="AG37">
        <v>0</v>
      </c>
      <c r="AH37">
        <v>0</v>
      </c>
      <c r="AI37">
        <v>0</v>
      </c>
      <c r="BL37">
        <v>3</v>
      </c>
      <c r="BM37">
        <v>51.549302177619843</v>
      </c>
      <c r="BN37">
        <v>41.186128386774456</v>
      </c>
      <c r="BO37">
        <v>51.255900847468276</v>
      </c>
    </row>
    <row r="38" spans="1:67" x14ac:dyDescent="0.25">
      <c r="A38" s="3" t="s">
        <v>37</v>
      </c>
      <c r="B38" s="3">
        <v>4</v>
      </c>
      <c r="C38" t="s">
        <v>128</v>
      </c>
      <c r="D38" s="3" t="s">
        <v>96</v>
      </c>
      <c r="E38" s="3">
        <v>1</v>
      </c>
      <c r="F38" s="3" t="s">
        <v>17</v>
      </c>
      <c r="G38" s="3">
        <v>1.7000000000000001E-2</v>
      </c>
      <c r="H38" s="3" t="s">
        <v>25</v>
      </c>
      <c r="I38" s="4">
        <v>1</v>
      </c>
      <c r="J38" s="3" t="s">
        <v>26</v>
      </c>
      <c r="K38" s="4">
        <v>1</v>
      </c>
      <c r="L38">
        <v>5.9799999999999999E-2</v>
      </c>
      <c r="M38">
        <v>0</v>
      </c>
      <c r="N38">
        <v>0</v>
      </c>
      <c r="O38">
        <v>0.2414</v>
      </c>
      <c r="P38">
        <v>0</v>
      </c>
      <c r="R38" s="28" t="s">
        <v>43</v>
      </c>
      <c r="S38" s="5">
        <v>21.840000000000003</v>
      </c>
      <c r="T38" s="5">
        <v>7.3040000000000003</v>
      </c>
      <c r="U38" s="5">
        <v>2.3239999999999998</v>
      </c>
      <c r="V38" s="5">
        <v>0</v>
      </c>
      <c r="W38" s="5">
        <v>1.1999999999999999E-2</v>
      </c>
      <c r="AC38" t="s">
        <v>354</v>
      </c>
      <c r="BL38">
        <v>4</v>
      </c>
      <c r="BM38">
        <v>0.62616175261806772</v>
      </c>
      <c r="BN38">
        <v>7.5318031388352153</v>
      </c>
      <c r="BO38">
        <v>12.888768613916538</v>
      </c>
    </row>
    <row r="39" spans="1:67" x14ac:dyDescent="0.25">
      <c r="A39" s="3" t="s">
        <v>37</v>
      </c>
      <c r="B39" s="3">
        <v>4</v>
      </c>
      <c r="C39" t="s">
        <v>104</v>
      </c>
      <c r="D39" s="3" t="s">
        <v>96</v>
      </c>
      <c r="E39" s="3">
        <v>2</v>
      </c>
      <c r="F39" s="3" t="s">
        <v>17</v>
      </c>
      <c r="G39" s="3">
        <v>1.7000000000000001E-2</v>
      </c>
      <c r="H39" s="3" t="s">
        <v>25</v>
      </c>
      <c r="I39" s="4">
        <v>3</v>
      </c>
      <c r="J39" s="3" t="s">
        <v>26</v>
      </c>
      <c r="K39" s="4">
        <v>3</v>
      </c>
      <c r="L39">
        <v>0.1794</v>
      </c>
      <c r="M39">
        <v>0</v>
      </c>
      <c r="N39">
        <v>0</v>
      </c>
      <c r="O39">
        <v>0.72419999999999995</v>
      </c>
      <c r="P39">
        <v>0</v>
      </c>
      <c r="R39" s="29" t="s">
        <v>36</v>
      </c>
      <c r="S39" s="5">
        <v>1.96</v>
      </c>
      <c r="T39" s="5">
        <v>1.232</v>
      </c>
      <c r="U39" s="5">
        <v>2.3239999999999998</v>
      </c>
      <c r="V39" s="5">
        <v>0</v>
      </c>
      <c r="W39" s="5">
        <v>1.1999999999999999E-2</v>
      </c>
      <c r="AC39" t="s">
        <v>354</v>
      </c>
      <c r="BL39">
        <v>5</v>
      </c>
      <c r="BM39">
        <v>16.444804922331745</v>
      </c>
      <c r="BN39">
        <v>6.668390647227409</v>
      </c>
      <c r="BO39">
        <v>2.7075519571229338</v>
      </c>
    </row>
    <row r="40" spans="1:67" x14ac:dyDescent="0.25">
      <c r="A40" s="3" t="s">
        <v>37</v>
      </c>
      <c r="B40" s="3">
        <v>4</v>
      </c>
      <c r="C40" t="s">
        <v>128</v>
      </c>
      <c r="D40" s="3" t="s">
        <v>96</v>
      </c>
      <c r="E40" s="3">
        <v>1</v>
      </c>
      <c r="F40" s="3" t="s">
        <v>17</v>
      </c>
      <c r="G40" s="3">
        <v>1.7000000000000001E-2</v>
      </c>
      <c r="H40" s="3" t="s">
        <v>47</v>
      </c>
      <c r="I40" s="4">
        <v>2</v>
      </c>
      <c r="J40" s="3" t="s">
        <v>26</v>
      </c>
      <c r="K40" s="4">
        <v>2</v>
      </c>
      <c r="L40">
        <v>0.252</v>
      </c>
      <c r="M40">
        <v>0.40479999999999999</v>
      </c>
      <c r="N40">
        <v>0</v>
      </c>
      <c r="O40">
        <v>0</v>
      </c>
      <c r="P40">
        <v>0</v>
      </c>
      <c r="R40" s="29" t="s">
        <v>17</v>
      </c>
      <c r="S40" s="5">
        <v>19.880000000000003</v>
      </c>
      <c r="T40" s="5">
        <v>6.0720000000000001</v>
      </c>
      <c r="U40" s="5">
        <v>0</v>
      </c>
      <c r="V40" s="5">
        <v>0</v>
      </c>
      <c r="W40" s="5">
        <v>0</v>
      </c>
      <c r="AC40" t="s">
        <v>354</v>
      </c>
      <c r="BL40" t="s">
        <v>396</v>
      </c>
      <c r="BM40">
        <v>319.21178040362202</v>
      </c>
      <c r="BN40">
        <v>136.83581276908197</v>
      </c>
      <c r="BO40">
        <v>301.73569019679468</v>
      </c>
    </row>
    <row r="41" spans="1:67" x14ac:dyDescent="0.25">
      <c r="A41" s="3" t="s">
        <v>37</v>
      </c>
      <c r="B41" s="3">
        <v>4</v>
      </c>
      <c r="C41" t="s">
        <v>104</v>
      </c>
      <c r="D41" s="3" t="s">
        <v>96</v>
      </c>
      <c r="E41" s="3">
        <v>2</v>
      </c>
      <c r="F41" s="3" t="s">
        <v>17</v>
      </c>
      <c r="G41" s="3">
        <v>1.7000000000000001E-2</v>
      </c>
      <c r="H41" s="3" t="s">
        <v>47</v>
      </c>
      <c r="I41" s="4">
        <v>10</v>
      </c>
      <c r="J41" s="3" t="s">
        <v>26</v>
      </c>
      <c r="K41" s="4">
        <v>10</v>
      </c>
      <c r="L41">
        <v>1.26</v>
      </c>
      <c r="M41">
        <v>2.024</v>
      </c>
      <c r="N41">
        <v>0</v>
      </c>
      <c r="O41">
        <v>0</v>
      </c>
      <c r="P41">
        <v>0</v>
      </c>
      <c r="R41" s="28" t="s">
        <v>15</v>
      </c>
      <c r="S41" s="5">
        <v>6.2319999999999993</v>
      </c>
      <c r="T41" s="5">
        <v>0.40479999999999999</v>
      </c>
      <c r="U41" s="5">
        <v>0</v>
      </c>
      <c r="V41" s="5">
        <v>24.14</v>
      </c>
      <c r="W41" s="5">
        <v>0</v>
      </c>
      <c r="AC41" t="s">
        <v>354</v>
      </c>
      <c r="BL41">
        <v>1</v>
      </c>
      <c r="BM41">
        <v>40.226752725173327</v>
      </c>
      <c r="BN41">
        <v>13.324509713127483</v>
      </c>
      <c r="BO41">
        <v>44.284206480806212</v>
      </c>
    </row>
    <row r="42" spans="1:67" x14ac:dyDescent="0.25">
      <c r="A42" s="3" t="s">
        <v>37</v>
      </c>
      <c r="B42" s="3">
        <v>4</v>
      </c>
      <c r="C42" t="s">
        <v>129</v>
      </c>
      <c r="D42" s="3" t="s">
        <v>96</v>
      </c>
      <c r="E42" s="3">
        <v>4</v>
      </c>
      <c r="F42" s="3" t="s">
        <v>17</v>
      </c>
      <c r="G42" s="3">
        <v>0.23499999999999999</v>
      </c>
      <c r="H42" s="3" t="s">
        <v>47</v>
      </c>
      <c r="I42" s="4">
        <v>20</v>
      </c>
      <c r="J42" s="3" t="s">
        <v>26</v>
      </c>
      <c r="K42" s="4">
        <v>20</v>
      </c>
      <c r="L42">
        <v>2.52</v>
      </c>
      <c r="M42">
        <v>4.048</v>
      </c>
      <c r="N42">
        <v>0</v>
      </c>
      <c r="O42">
        <v>0</v>
      </c>
      <c r="P42">
        <v>0</v>
      </c>
      <c r="R42" s="29" t="s">
        <v>17</v>
      </c>
      <c r="S42" s="5">
        <v>6.2319999999999993</v>
      </c>
      <c r="T42" s="5">
        <v>0.40479999999999999</v>
      </c>
      <c r="U42" s="5">
        <v>0</v>
      </c>
      <c r="V42" s="5">
        <v>24.14</v>
      </c>
      <c r="W42" s="5">
        <v>0</v>
      </c>
      <c r="AC42" t="s">
        <v>354</v>
      </c>
      <c r="BL42">
        <v>2</v>
      </c>
      <c r="BM42">
        <v>35.987070138873449</v>
      </c>
      <c r="BN42">
        <v>18.392318031617563</v>
      </c>
      <c r="BO42">
        <v>6.1815310951593689</v>
      </c>
    </row>
    <row r="43" spans="1:67" x14ac:dyDescent="0.25">
      <c r="A43" s="3" t="s">
        <v>91</v>
      </c>
      <c r="B43" s="3">
        <v>5</v>
      </c>
      <c r="C43" t="s">
        <v>130</v>
      </c>
      <c r="D43" s="3" t="s">
        <v>96</v>
      </c>
      <c r="E43" s="3">
        <v>2</v>
      </c>
      <c r="F43" s="3" t="s">
        <v>17</v>
      </c>
      <c r="G43" s="3">
        <v>0.34200000000000003</v>
      </c>
      <c r="H43" s="3" t="s">
        <v>25</v>
      </c>
      <c r="I43" s="4">
        <v>2</v>
      </c>
      <c r="J43" s="3" t="s">
        <v>33</v>
      </c>
      <c r="K43" s="3">
        <v>100</v>
      </c>
      <c r="L43">
        <v>5.9799999999999995</v>
      </c>
      <c r="M43">
        <v>0</v>
      </c>
      <c r="N43">
        <v>0</v>
      </c>
      <c r="O43">
        <v>24.14</v>
      </c>
      <c r="P43">
        <v>0</v>
      </c>
      <c r="R43" s="28" t="s">
        <v>41</v>
      </c>
      <c r="S43" s="5">
        <v>40.656000000000006</v>
      </c>
      <c r="T43" s="5">
        <v>12.5488</v>
      </c>
      <c r="U43" s="5">
        <v>0</v>
      </c>
      <c r="V43" s="5">
        <v>0</v>
      </c>
      <c r="W43" s="5">
        <v>0</v>
      </c>
      <c r="AC43" t="s">
        <v>354</v>
      </c>
      <c r="BL43">
        <v>3</v>
      </c>
      <c r="BM43">
        <v>32.689405787063038</v>
      </c>
      <c r="BN43">
        <v>26.143874498892544</v>
      </c>
      <c r="BO43">
        <v>23.932140850927937</v>
      </c>
    </row>
    <row r="44" spans="1:67" x14ac:dyDescent="0.25">
      <c r="A44" s="3" t="s">
        <v>91</v>
      </c>
      <c r="B44" s="3">
        <v>5</v>
      </c>
      <c r="C44" t="s">
        <v>131</v>
      </c>
      <c r="D44" s="3" t="s">
        <v>96</v>
      </c>
      <c r="E44" s="3">
        <v>1</v>
      </c>
      <c r="F44" s="3" t="s">
        <v>92</v>
      </c>
      <c r="G44" s="3">
        <v>4.1799999999999997E-2</v>
      </c>
      <c r="H44" s="3" t="s">
        <v>47</v>
      </c>
      <c r="I44" s="4">
        <v>50</v>
      </c>
      <c r="J44" s="3" t="s">
        <v>26</v>
      </c>
      <c r="K44" s="4">
        <v>50</v>
      </c>
      <c r="L44">
        <v>4.9000000000000004</v>
      </c>
      <c r="M44">
        <v>3.08</v>
      </c>
      <c r="N44">
        <v>5.81</v>
      </c>
      <c r="O44">
        <v>0</v>
      </c>
      <c r="P44">
        <v>0.03</v>
      </c>
      <c r="R44" s="29" t="s">
        <v>36</v>
      </c>
      <c r="S44" s="5">
        <v>0.64400000000000002</v>
      </c>
      <c r="T44" s="5">
        <v>0</v>
      </c>
      <c r="U44" s="5">
        <v>0</v>
      </c>
      <c r="V44" s="5">
        <v>0</v>
      </c>
      <c r="W44" s="5">
        <v>0</v>
      </c>
      <c r="AC44" t="s">
        <v>354</v>
      </c>
      <c r="BL44">
        <v>4</v>
      </c>
      <c r="BM44">
        <v>47.057850271538378</v>
      </c>
      <c r="BN44">
        <v>20.662508519102371</v>
      </c>
      <c r="BO44">
        <v>77.981618691365085</v>
      </c>
    </row>
    <row r="45" spans="1:67" x14ac:dyDescent="0.25">
      <c r="A45" s="3" t="s">
        <v>91</v>
      </c>
      <c r="B45" s="3">
        <v>5</v>
      </c>
      <c r="C45" t="s">
        <v>131</v>
      </c>
      <c r="D45" s="3" t="s">
        <v>96</v>
      </c>
      <c r="E45" s="3">
        <v>1</v>
      </c>
      <c r="F45" s="3" t="s">
        <v>92</v>
      </c>
      <c r="G45" s="3">
        <v>4.1799999999999997E-2</v>
      </c>
      <c r="H45" s="3" t="s">
        <v>25</v>
      </c>
      <c r="I45" s="4">
        <v>50</v>
      </c>
      <c r="J45" s="3" t="s">
        <v>26</v>
      </c>
      <c r="K45" s="4">
        <v>50</v>
      </c>
      <c r="L45">
        <v>4.9000000000000004</v>
      </c>
      <c r="M45">
        <v>3.08</v>
      </c>
      <c r="N45">
        <v>5.81</v>
      </c>
      <c r="O45">
        <v>0</v>
      </c>
      <c r="P45">
        <v>0.03</v>
      </c>
      <c r="R45" s="29" t="s">
        <v>17</v>
      </c>
      <c r="S45" s="5">
        <v>17.360000000000003</v>
      </c>
      <c r="T45" s="5">
        <v>2.024</v>
      </c>
      <c r="U45" s="5">
        <v>0</v>
      </c>
      <c r="V45" s="5">
        <v>0</v>
      </c>
      <c r="W45" s="5">
        <v>0</v>
      </c>
      <c r="AC45" t="s">
        <v>354</v>
      </c>
      <c r="BL45">
        <v>5</v>
      </c>
      <c r="BM45">
        <v>729.30915724562703</v>
      </c>
      <c r="BN45">
        <v>315.19251482472913</v>
      </c>
      <c r="BO45">
        <v>686.54407563951554</v>
      </c>
    </row>
    <row r="46" spans="1:67" x14ac:dyDescent="0.25">
      <c r="A46" s="3" t="s">
        <v>70</v>
      </c>
      <c r="B46" s="3">
        <v>1</v>
      </c>
      <c r="C46" t="s">
        <v>132</v>
      </c>
      <c r="D46" s="3" t="s">
        <v>96</v>
      </c>
      <c r="E46" s="3">
        <v>3</v>
      </c>
      <c r="F46" s="3" t="s">
        <v>71</v>
      </c>
      <c r="G46" s="3">
        <v>1.2E-2</v>
      </c>
      <c r="H46" s="3" t="s">
        <v>25</v>
      </c>
      <c r="I46" s="4">
        <v>2</v>
      </c>
      <c r="J46" s="3" t="s">
        <v>26</v>
      </c>
      <c r="K46" s="4">
        <v>2</v>
      </c>
      <c r="L46" s="26">
        <v>0.64400000000000002</v>
      </c>
      <c r="M46" s="26">
        <v>0</v>
      </c>
      <c r="N46" s="26">
        <v>0</v>
      </c>
      <c r="O46" s="26">
        <v>0</v>
      </c>
      <c r="P46" s="26">
        <v>0</v>
      </c>
      <c r="R46" s="29" t="s">
        <v>301</v>
      </c>
      <c r="S46" s="5">
        <v>0.252</v>
      </c>
      <c r="T46" s="5">
        <v>0.40479999999999999</v>
      </c>
      <c r="U46" s="5">
        <v>0</v>
      </c>
      <c r="V46" s="5">
        <v>0</v>
      </c>
      <c r="W46" s="5">
        <v>0</v>
      </c>
      <c r="AC46" t="s">
        <v>354</v>
      </c>
      <c r="BL46" t="s">
        <v>290</v>
      </c>
      <c r="BM46">
        <v>228.75859960889784</v>
      </c>
      <c r="BN46">
        <v>99.085302493642729</v>
      </c>
      <c r="BO46">
        <v>217.63153318357143</v>
      </c>
    </row>
    <row r="47" spans="1:67" x14ac:dyDescent="0.25">
      <c r="A47" s="3" t="s">
        <v>70</v>
      </c>
      <c r="B47" s="3">
        <v>1</v>
      </c>
      <c r="C47" t="s">
        <v>105</v>
      </c>
      <c r="D47" s="3" t="s">
        <v>96</v>
      </c>
      <c r="E47" s="3">
        <v>1</v>
      </c>
      <c r="F47" s="3" t="s">
        <v>17</v>
      </c>
      <c r="G47" s="3">
        <v>0.02</v>
      </c>
      <c r="H47" s="3" t="s">
        <v>25</v>
      </c>
      <c r="I47" s="4">
        <v>2</v>
      </c>
      <c r="J47" s="3" t="s">
        <v>26</v>
      </c>
      <c r="K47" s="4">
        <v>2</v>
      </c>
      <c r="L47" s="26">
        <v>0.64400000000000002</v>
      </c>
      <c r="M47" s="26">
        <v>0</v>
      </c>
      <c r="N47" s="26">
        <v>0</v>
      </c>
      <c r="O47" s="26">
        <v>0</v>
      </c>
      <c r="P47" s="26">
        <v>0</v>
      </c>
      <c r="R47" s="29" t="s">
        <v>22</v>
      </c>
      <c r="S47" s="5">
        <v>22.400000000000002</v>
      </c>
      <c r="T47" s="5">
        <v>10.119999999999999</v>
      </c>
      <c r="U47" s="5">
        <v>0</v>
      </c>
      <c r="V47" s="5">
        <v>0</v>
      </c>
      <c r="W47" s="5">
        <v>0</v>
      </c>
      <c r="AC47" t="s">
        <v>354</v>
      </c>
    </row>
    <row r="48" spans="1:67" x14ac:dyDescent="0.25">
      <c r="A48" s="3" t="s">
        <v>70</v>
      </c>
      <c r="B48" s="3">
        <v>1</v>
      </c>
      <c r="C48" t="s">
        <v>133</v>
      </c>
      <c r="D48" s="3" t="s">
        <v>96</v>
      </c>
      <c r="E48" s="3">
        <v>2</v>
      </c>
      <c r="F48" s="3" t="s">
        <v>17</v>
      </c>
      <c r="G48" s="3">
        <v>1.6E-2</v>
      </c>
      <c r="H48" s="3" t="s">
        <v>25</v>
      </c>
      <c r="I48" s="4">
        <v>2</v>
      </c>
      <c r="J48" s="3" t="s">
        <v>26</v>
      </c>
      <c r="K48" s="4">
        <v>2</v>
      </c>
      <c r="L48" s="26">
        <v>0.64400000000000002</v>
      </c>
      <c r="M48" s="26">
        <v>0</v>
      </c>
      <c r="N48" s="26">
        <v>0</v>
      </c>
      <c r="O48" s="26">
        <v>0</v>
      </c>
      <c r="P48" s="26">
        <v>0</v>
      </c>
      <c r="R48" s="28" t="s">
        <v>32</v>
      </c>
      <c r="S48" s="5">
        <v>9.2899999999999991</v>
      </c>
      <c r="T48" s="5">
        <v>10.3224</v>
      </c>
      <c r="U48" s="5">
        <v>0.249</v>
      </c>
      <c r="V48" s="5">
        <v>12.212</v>
      </c>
      <c r="W48" s="5">
        <v>4.8000000000000001E-2</v>
      </c>
      <c r="AC48" t="s">
        <v>354</v>
      </c>
      <c r="BL48" t="s">
        <v>288</v>
      </c>
      <c r="BM48" t="s">
        <v>409</v>
      </c>
      <c r="BN48" t="s">
        <v>410</v>
      </c>
      <c r="BO48" t="s">
        <v>411</v>
      </c>
    </row>
    <row r="49" spans="1:67" x14ac:dyDescent="0.25">
      <c r="A49" s="3" t="s">
        <v>53</v>
      </c>
      <c r="B49" s="3">
        <v>3</v>
      </c>
      <c r="C49" t="s">
        <v>134</v>
      </c>
      <c r="D49" s="3" t="s">
        <v>96</v>
      </c>
      <c r="E49" s="3">
        <v>2</v>
      </c>
      <c r="F49" s="3" t="s">
        <v>17</v>
      </c>
      <c r="G49" s="3">
        <v>1.9E-2</v>
      </c>
      <c r="H49" s="3" t="s">
        <v>47</v>
      </c>
      <c r="I49" s="4">
        <v>2.5</v>
      </c>
      <c r="J49" s="3" t="s">
        <v>26</v>
      </c>
      <c r="K49" s="4">
        <v>2.5</v>
      </c>
      <c r="L49">
        <v>0.315</v>
      </c>
      <c r="M49">
        <v>0.50600000000000001</v>
      </c>
      <c r="N49">
        <v>0</v>
      </c>
      <c r="O49">
        <v>0</v>
      </c>
      <c r="P49">
        <v>0</v>
      </c>
      <c r="R49" s="29" t="s">
        <v>17</v>
      </c>
      <c r="S49" s="5">
        <v>9.2899999999999991</v>
      </c>
      <c r="T49" s="5">
        <v>10.119999999999999</v>
      </c>
      <c r="U49" s="5">
        <v>0</v>
      </c>
      <c r="V49" s="5">
        <v>12.07</v>
      </c>
      <c r="W49" s="5">
        <v>0</v>
      </c>
      <c r="AC49" t="s">
        <v>354</v>
      </c>
      <c r="BL49" t="s">
        <v>397</v>
      </c>
      <c r="BM49">
        <v>15</v>
      </c>
      <c r="BN49">
        <v>15</v>
      </c>
      <c r="BO49">
        <v>15</v>
      </c>
    </row>
    <row r="50" spans="1:67" x14ac:dyDescent="0.25">
      <c r="A50" s="3" t="s">
        <v>53</v>
      </c>
      <c r="B50" s="3">
        <v>3</v>
      </c>
      <c r="C50" t="s">
        <v>135</v>
      </c>
      <c r="D50" s="3" t="s">
        <v>96</v>
      </c>
      <c r="E50" s="3">
        <v>1</v>
      </c>
      <c r="F50" s="3" t="s">
        <v>17</v>
      </c>
      <c r="G50" s="3">
        <v>0.113</v>
      </c>
      <c r="H50" s="3" t="s">
        <v>47</v>
      </c>
      <c r="I50" s="4">
        <v>5</v>
      </c>
      <c r="J50" s="3" t="s">
        <v>26</v>
      </c>
      <c r="K50" s="4">
        <v>5</v>
      </c>
      <c r="L50">
        <v>0.63</v>
      </c>
      <c r="M50">
        <v>1.012</v>
      </c>
      <c r="N50">
        <v>0</v>
      </c>
      <c r="O50">
        <v>0</v>
      </c>
      <c r="P50">
        <v>0</v>
      </c>
      <c r="R50" s="29" t="s">
        <v>62</v>
      </c>
      <c r="S50" s="5">
        <v>0</v>
      </c>
      <c r="T50" s="5">
        <v>0.2024</v>
      </c>
      <c r="U50" s="5">
        <v>0.249</v>
      </c>
      <c r="V50" s="5">
        <v>0.14199999999999999</v>
      </c>
      <c r="W50" s="5">
        <v>4.8000000000000001E-2</v>
      </c>
      <c r="AC50" t="s">
        <v>354</v>
      </c>
      <c r="BL50">
        <v>1</v>
      </c>
      <c r="BM50">
        <v>2</v>
      </c>
      <c r="BN50">
        <v>2</v>
      </c>
      <c r="BO50">
        <v>2</v>
      </c>
    </row>
    <row r="51" spans="1:67" x14ac:dyDescent="0.25">
      <c r="A51" s="3" t="s">
        <v>35</v>
      </c>
      <c r="B51" s="3">
        <v>3</v>
      </c>
      <c r="C51" t="s">
        <v>136</v>
      </c>
      <c r="D51" s="3" t="s">
        <v>97</v>
      </c>
      <c r="E51" s="3">
        <v>1</v>
      </c>
      <c r="F51" s="3" t="s">
        <v>17</v>
      </c>
      <c r="G51" s="3">
        <v>0.28799999999999998</v>
      </c>
      <c r="H51" s="3" t="s">
        <v>25</v>
      </c>
      <c r="I51" s="4">
        <v>16</v>
      </c>
      <c r="J51" s="3" t="s">
        <v>26</v>
      </c>
      <c r="K51" s="4">
        <v>16</v>
      </c>
      <c r="L51">
        <v>0.95679999999999998</v>
      </c>
      <c r="M51">
        <v>0</v>
      </c>
      <c r="N51">
        <v>0</v>
      </c>
      <c r="O51">
        <v>3.8624000000000001</v>
      </c>
      <c r="P51">
        <v>0</v>
      </c>
      <c r="R51" s="28" t="s">
        <v>52</v>
      </c>
      <c r="S51" s="5">
        <v>22.400000000000002</v>
      </c>
      <c r="T51" s="5">
        <v>10.119999999999999</v>
      </c>
      <c r="U51" s="5">
        <v>0</v>
      </c>
      <c r="V51" s="5">
        <v>0</v>
      </c>
      <c r="W51" s="5">
        <v>0</v>
      </c>
      <c r="AC51" t="s">
        <v>354</v>
      </c>
      <c r="BL51">
        <v>2</v>
      </c>
      <c r="BM51">
        <v>4</v>
      </c>
      <c r="BN51">
        <v>4</v>
      </c>
      <c r="BO51">
        <v>4</v>
      </c>
    </row>
    <row r="52" spans="1:67" x14ac:dyDescent="0.25">
      <c r="A52" s="3" t="s">
        <v>35</v>
      </c>
      <c r="B52" s="3">
        <v>3</v>
      </c>
      <c r="C52" t="s">
        <v>106</v>
      </c>
      <c r="D52" s="3" t="s">
        <v>97</v>
      </c>
      <c r="E52" s="3">
        <v>3</v>
      </c>
      <c r="F52" s="3" t="s">
        <v>22</v>
      </c>
      <c r="G52" s="3">
        <v>0.254</v>
      </c>
      <c r="H52" s="3" t="s">
        <v>60</v>
      </c>
      <c r="I52" s="4">
        <v>1</v>
      </c>
      <c r="J52" s="3" t="s">
        <v>33</v>
      </c>
      <c r="K52" s="3">
        <v>50</v>
      </c>
      <c r="L52">
        <v>6.3</v>
      </c>
      <c r="M52">
        <v>10.119999999999999</v>
      </c>
      <c r="N52">
        <v>0</v>
      </c>
      <c r="O52">
        <v>0</v>
      </c>
      <c r="P52">
        <v>0</v>
      </c>
      <c r="R52" s="29" t="s">
        <v>22</v>
      </c>
      <c r="S52" s="5">
        <v>22.400000000000002</v>
      </c>
      <c r="T52" s="5">
        <v>10.119999999999999</v>
      </c>
      <c r="U52" s="5">
        <v>0</v>
      </c>
      <c r="V52" s="5">
        <v>0</v>
      </c>
      <c r="W52" s="5">
        <v>0</v>
      </c>
      <c r="AC52" t="s">
        <v>354</v>
      </c>
      <c r="BL52">
        <v>3</v>
      </c>
      <c r="BM52">
        <v>3</v>
      </c>
      <c r="BN52">
        <v>3</v>
      </c>
      <c r="BO52">
        <v>3</v>
      </c>
    </row>
    <row r="53" spans="1:67" x14ac:dyDescent="0.25">
      <c r="A53" s="3" t="s">
        <v>35</v>
      </c>
      <c r="B53" s="3">
        <v>3</v>
      </c>
      <c r="C53" t="s">
        <v>136</v>
      </c>
      <c r="D53" s="3" t="s">
        <v>97</v>
      </c>
      <c r="E53" s="3">
        <v>1</v>
      </c>
      <c r="F53" s="3" t="s">
        <v>17</v>
      </c>
      <c r="G53" s="3">
        <v>0.28799999999999998</v>
      </c>
      <c r="H53" s="3" t="s">
        <v>47</v>
      </c>
      <c r="I53" s="4">
        <v>10</v>
      </c>
      <c r="J53" s="3" t="s">
        <v>26</v>
      </c>
      <c r="K53" s="4">
        <v>10</v>
      </c>
      <c r="L53">
        <v>1.26</v>
      </c>
      <c r="M53">
        <v>2.024</v>
      </c>
      <c r="N53">
        <v>0</v>
      </c>
      <c r="O53">
        <v>0</v>
      </c>
      <c r="P53">
        <v>0</v>
      </c>
      <c r="R53" s="28" t="s">
        <v>20</v>
      </c>
      <c r="S53" s="5">
        <v>67.2</v>
      </c>
      <c r="T53" s="5">
        <v>30.36</v>
      </c>
      <c r="U53" s="5">
        <v>0</v>
      </c>
      <c r="V53" s="5">
        <v>0</v>
      </c>
      <c r="W53" s="5">
        <v>0</v>
      </c>
      <c r="AC53" t="s">
        <v>354</v>
      </c>
      <c r="BL53">
        <v>4</v>
      </c>
      <c r="BM53">
        <v>3</v>
      </c>
      <c r="BN53">
        <v>3</v>
      </c>
      <c r="BO53">
        <v>3</v>
      </c>
    </row>
    <row r="54" spans="1:67" x14ac:dyDescent="0.25">
      <c r="A54" s="3" t="s">
        <v>35</v>
      </c>
      <c r="B54" s="3">
        <v>3</v>
      </c>
      <c r="C54" t="s">
        <v>106</v>
      </c>
      <c r="D54" s="3" t="s">
        <v>97</v>
      </c>
      <c r="E54" s="3">
        <v>3</v>
      </c>
      <c r="F54" s="3" t="s">
        <v>22</v>
      </c>
      <c r="G54" s="3">
        <v>0.254</v>
      </c>
      <c r="H54" s="3" t="s">
        <v>47</v>
      </c>
      <c r="I54" s="4">
        <v>2</v>
      </c>
      <c r="J54" s="3" t="s">
        <v>33</v>
      </c>
      <c r="K54" s="3">
        <v>100</v>
      </c>
      <c r="L54" s="26">
        <v>32.200000000000003</v>
      </c>
      <c r="M54" s="26">
        <v>0</v>
      </c>
      <c r="N54" s="26">
        <v>0</v>
      </c>
      <c r="O54" s="26">
        <v>0</v>
      </c>
      <c r="P54" s="26">
        <v>0</v>
      </c>
      <c r="R54" s="29" t="s">
        <v>22</v>
      </c>
      <c r="S54" s="5">
        <v>67.2</v>
      </c>
      <c r="T54" s="5">
        <v>30.36</v>
      </c>
      <c r="U54" s="5">
        <v>0</v>
      </c>
      <c r="V54" s="5">
        <v>0</v>
      </c>
      <c r="W54" s="5">
        <v>0</v>
      </c>
      <c r="AC54" t="s">
        <v>354</v>
      </c>
      <c r="BL54">
        <v>5</v>
      </c>
      <c r="BM54">
        <v>3</v>
      </c>
      <c r="BN54">
        <v>3</v>
      </c>
      <c r="BO54">
        <v>3</v>
      </c>
    </row>
    <row r="55" spans="1:67" x14ac:dyDescent="0.25">
      <c r="A55" s="3" t="s">
        <v>43</v>
      </c>
      <c r="B55" s="3">
        <v>4</v>
      </c>
      <c r="C55" t="s">
        <v>137</v>
      </c>
      <c r="D55" s="3" t="s">
        <v>97</v>
      </c>
      <c r="E55" s="3">
        <v>2</v>
      </c>
      <c r="F55" s="3" t="s">
        <v>17</v>
      </c>
      <c r="G55" s="3">
        <v>0.224</v>
      </c>
      <c r="H55" s="3" t="s">
        <v>44</v>
      </c>
      <c r="I55" s="4">
        <v>10</v>
      </c>
      <c r="J55" s="3" t="s">
        <v>26</v>
      </c>
      <c r="K55" s="4">
        <v>10</v>
      </c>
      <c r="L55">
        <v>1.26</v>
      </c>
      <c r="M55">
        <v>2.024</v>
      </c>
      <c r="N55">
        <v>0</v>
      </c>
      <c r="O55">
        <v>0</v>
      </c>
      <c r="P55">
        <v>0</v>
      </c>
      <c r="R55" s="28" t="s">
        <v>27</v>
      </c>
      <c r="S55" s="5">
        <v>15.59</v>
      </c>
      <c r="T55" s="5">
        <v>20.239999999999998</v>
      </c>
      <c r="U55" s="5">
        <v>0</v>
      </c>
      <c r="V55" s="5">
        <v>12.07</v>
      </c>
      <c r="W55" s="5">
        <v>0</v>
      </c>
      <c r="AC55" t="s">
        <v>354</v>
      </c>
      <c r="BL55" t="s">
        <v>396</v>
      </c>
      <c r="BM55">
        <v>15</v>
      </c>
      <c r="BN55">
        <v>15</v>
      </c>
      <c r="BO55">
        <v>15</v>
      </c>
    </row>
    <row r="56" spans="1:67" x14ac:dyDescent="0.25">
      <c r="A56" s="3" t="s">
        <v>43</v>
      </c>
      <c r="B56" s="3">
        <v>4</v>
      </c>
      <c r="C56" t="s">
        <v>138</v>
      </c>
      <c r="D56" s="3" t="s">
        <v>97</v>
      </c>
      <c r="E56" s="3">
        <v>1</v>
      </c>
      <c r="F56" s="3" t="s">
        <v>17</v>
      </c>
      <c r="G56" s="3">
        <v>0.224</v>
      </c>
      <c r="H56" s="3" t="s">
        <v>44</v>
      </c>
      <c r="I56" s="4">
        <v>20</v>
      </c>
      <c r="J56" s="3" t="s">
        <v>26</v>
      </c>
      <c r="K56" s="4">
        <v>20</v>
      </c>
      <c r="L56">
        <v>2.52</v>
      </c>
      <c r="M56">
        <v>4.048</v>
      </c>
      <c r="N56">
        <v>0</v>
      </c>
      <c r="O56">
        <v>0</v>
      </c>
      <c r="P56">
        <v>0</v>
      </c>
      <c r="R56" s="29" t="s">
        <v>29</v>
      </c>
      <c r="S56" s="5">
        <v>9.2899999999999991</v>
      </c>
      <c r="T56" s="5">
        <v>10.119999999999999</v>
      </c>
      <c r="U56" s="5">
        <v>0</v>
      </c>
      <c r="V56" s="5">
        <v>12.07</v>
      </c>
      <c r="W56" s="5">
        <v>0</v>
      </c>
      <c r="AC56" t="s">
        <v>354</v>
      </c>
      <c r="BL56">
        <v>1</v>
      </c>
      <c r="BM56">
        <v>2</v>
      </c>
      <c r="BN56">
        <v>2</v>
      </c>
      <c r="BO56">
        <v>2</v>
      </c>
    </row>
    <row r="57" spans="1:67" x14ac:dyDescent="0.25">
      <c r="A57" s="3" t="s">
        <v>43</v>
      </c>
      <c r="B57" s="3">
        <v>4</v>
      </c>
      <c r="C57" t="s">
        <v>139</v>
      </c>
      <c r="D57" s="3" t="s">
        <v>97</v>
      </c>
      <c r="E57" s="3">
        <v>3</v>
      </c>
      <c r="F57" s="3" t="s">
        <v>36</v>
      </c>
      <c r="G57" s="3">
        <v>0.49</v>
      </c>
      <c r="H57" s="3" t="s">
        <v>44</v>
      </c>
      <c r="I57" s="4">
        <v>20</v>
      </c>
      <c r="J57" s="3" t="s">
        <v>26</v>
      </c>
      <c r="K57" s="4">
        <v>20</v>
      </c>
      <c r="L57">
        <v>1.96</v>
      </c>
      <c r="M57">
        <v>1.232</v>
      </c>
      <c r="N57">
        <v>2.3239999999999998</v>
      </c>
      <c r="O57">
        <v>0</v>
      </c>
      <c r="P57">
        <v>1.1999999999999999E-2</v>
      </c>
      <c r="R57" s="29" t="s">
        <v>17</v>
      </c>
      <c r="S57" s="5">
        <v>6.3</v>
      </c>
      <c r="T57" s="5">
        <v>10.119999999999999</v>
      </c>
      <c r="U57" s="5">
        <v>0</v>
      </c>
      <c r="V57" s="5">
        <v>0</v>
      </c>
      <c r="W57" s="5">
        <v>0</v>
      </c>
      <c r="AC57" t="s">
        <v>354</v>
      </c>
      <c r="BL57">
        <v>2</v>
      </c>
      <c r="BM57">
        <v>3</v>
      </c>
      <c r="BN57">
        <v>3</v>
      </c>
      <c r="BO57">
        <v>3</v>
      </c>
    </row>
    <row r="58" spans="1:67" x14ac:dyDescent="0.25">
      <c r="A58" s="3" t="s">
        <v>43</v>
      </c>
      <c r="B58" s="3">
        <v>4</v>
      </c>
      <c r="C58" t="s">
        <v>140</v>
      </c>
      <c r="D58" s="3" t="s">
        <v>97</v>
      </c>
      <c r="E58" s="3" t="s">
        <v>69</v>
      </c>
      <c r="F58" s="3" t="s">
        <v>17</v>
      </c>
      <c r="G58" s="3">
        <v>0.7</v>
      </c>
      <c r="H58" s="3" t="s">
        <v>25</v>
      </c>
      <c r="I58" s="4">
        <v>50</v>
      </c>
      <c r="J58" s="3" t="s">
        <v>26</v>
      </c>
      <c r="K58" s="4">
        <v>50</v>
      </c>
      <c r="L58" s="26">
        <v>16.100000000000001</v>
      </c>
      <c r="M58" s="26">
        <v>0</v>
      </c>
      <c r="N58" s="26">
        <v>0</v>
      </c>
      <c r="O58" s="26">
        <v>0</v>
      </c>
      <c r="P58" s="26">
        <v>0</v>
      </c>
      <c r="R58" s="28" t="s">
        <v>50</v>
      </c>
      <c r="S58" s="5">
        <v>0.504</v>
      </c>
      <c r="T58" s="5">
        <v>1.6192</v>
      </c>
      <c r="U58" s="5">
        <v>0.996</v>
      </c>
      <c r="V58" s="5">
        <v>0.56799999999999995</v>
      </c>
      <c r="W58" s="5">
        <v>0.192</v>
      </c>
      <c r="AC58" t="s">
        <v>354</v>
      </c>
      <c r="BL58">
        <v>3</v>
      </c>
      <c r="BM58">
        <v>3</v>
      </c>
      <c r="BN58">
        <v>3</v>
      </c>
      <c r="BO58">
        <v>3</v>
      </c>
    </row>
    <row r="59" spans="1:67" x14ac:dyDescent="0.25">
      <c r="A59" s="3" t="s">
        <v>15</v>
      </c>
      <c r="B59" s="3">
        <v>2</v>
      </c>
      <c r="C59" t="s">
        <v>107</v>
      </c>
      <c r="D59" s="3" t="s">
        <v>97</v>
      </c>
      <c r="E59" s="3">
        <v>2</v>
      </c>
      <c r="F59" s="3" t="s">
        <v>17</v>
      </c>
      <c r="G59" s="3">
        <v>0.35880000000000001</v>
      </c>
      <c r="H59" s="3" t="s">
        <v>25</v>
      </c>
      <c r="I59" s="4">
        <v>2</v>
      </c>
      <c r="J59" s="3" t="s">
        <v>33</v>
      </c>
      <c r="K59" s="3">
        <v>100</v>
      </c>
      <c r="L59">
        <v>5.9799999999999995</v>
      </c>
      <c r="M59">
        <v>0</v>
      </c>
      <c r="N59">
        <v>0</v>
      </c>
      <c r="O59">
        <v>24.14</v>
      </c>
      <c r="P59">
        <v>0</v>
      </c>
      <c r="R59" s="29" t="s">
        <v>17</v>
      </c>
      <c r="S59" s="5">
        <v>0.504</v>
      </c>
      <c r="T59" s="5">
        <v>0.80959999999999999</v>
      </c>
      <c r="U59" s="5">
        <v>0</v>
      </c>
      <c r="V59" s="5">
        <v>0</v>
      </c>
      <c r="W59" s="5">
        <v>0</v>
      </c>
      <c r="AC59" t="s">
        <v>354</v>
      </c>
      <c r="BL59">
        <v>4</v>
      </c>
      <c r="BM59">
        <v>4</v>
      </c>
      <c r="BN59">
        <v>4</v>
      </c>
      <c r="BO59">
        <v>4</v>
      </c>
    </row>
    <row r="60" spans="1:67" x14ac:dyDescent="0.25">
      <c r="A60" s="3" t="s">
        <v>15</v>
      </c>
      <c r="B60" s="3">
        <v>2</v>
      </c>
      <c r="C60" t="s">
        <v>107</v>
      </c>
      <c r="D60" s="3" t="s">
        <v>97</v>
      </c>
      <c r="E60" s="3">
        <v>2</v>
      </c>
      <c r="F60" s="3" t="s">
        <v>17</v>
      </c>
      <c r="G60" s="3">
        <v>0.35880000000000001</v>
      </c>
      <c r="H60" s="3" t="s">
        <v>47</v>
      </c>
      <c r="I60" s="4">
        <v>2</v>
      </c>
      <c r="J60" s="3" t="s">
        <v>51</v>
      </c>
      <c r="K60" s="4">
        <v>2</v>
      </c>
      <c r="L60">
        <v>0.252</v>
      </c>
      <c r="M60">
        <v>0.40479999999999999</v>
      </c>
      <c r="N60">
        <v>0</v>
      </c>
      <c r="O60">
        <v>0</v>
      </c>
      <c r="P60">
        <v>0</v>
      </c>
      <c r="R60" s="29" t="s">
        <v>57</v>
      </c>
      <c r="S60" s="5">
        <v>0</v>
      </c>
      <c r="T60" s="5">
        <v>0.80959999999999999</v>
      </c>
      <c r="U60" s="5">
        <v>0.996</v>
      </c>
      <c r="V60" s="5">
        <v>0.56799999999999995</v>
      </c>
      <c r="W60" s="5">
        <v>0.192</v>
      </c>
      <c r="AC60" t="s">
        <v>354</v>
      </c>
      <c r="BL60">
        <v>5</v>
      </c>
      <c r="BM60">
        <v>3</v>
      </c>
      <c r="BN60">
        <v>3</v>
      </c>
      <c r="BO60">
        <v>3</v>
      </c>
    </row>
    <row r="61" spans="1:67" x14ac:dyDescent="0.25">
      <c r="A61" s="3" t="s">
        <v>41</v>
      </c>
      <c r="B61" s="3">
        <v>5</v>
      </c>
      <c r="C61" t="s">
        <v>141</v>
      </c>
      <c r="D61" s="3" t="s">
        <v>97</v>
      </c>
      <c r="E61" s="3">
        <v>6</v>
      </c>
      <c r="F61" s="3" t="s">
        <v>301</v>
      </c>
      <c r="G61" s="3">
        <v>0.112</v>
      </c>
      <c r="H61" s="3" t="s">
        <v>47</v>
      </c>
      <c r="I61" s="4">
        <v>2</v>
      </c>
      <c r="J61" s="3" t="s">
        <v>26</v>
      </c>
      <c r="K61" s="4">
        <v>2</v>
      </c>
      <c r="L61">
        <v>0.252</v>
      </c>
      <c r="M61">
        <v>0.40479999999999999</v>
      </c>
      <c r="N61">
        <v>0</v>
      </c>
      <c r="O61">
        <v>0</v>
      </c>
      <c r="P61">
        <v>0</v>
      </c>
      <c r="R61" s="28" t="s">
        <v>56</v>
      </c>
      <c r="S61" s="5">
        <v>2.016</v>
      </c>
      <c r="T61" s="5">
        <v>3.2383999999999999</v>
      </c>
      <c r="U61" s="5">
        <v>0</v>
      </c>
      <c r="V61" s="5">
        <v>0</v>
      </c>
      <c r="W61" s="5">
        <v>0</v>
      </c>
      <c r="AC61" t="s">
        <v>354</v>
      </c>
      <c r="BL61" t="s">
        <v>290</v>
      </c>
      <c r="BM61">
        <v>30</v>
      </c>
      <c r="BN61">
        <v>30</v>
      </c>
      <c r="BO61">
        <v>30</v>
      </c>
    </row>
    <row r="62" spans="1:67" x14ac:dyDescent="0.25">
      <c r="A62" s="3" t="s">
        <v>41</v>
      </c>
      <c r="B62" s="3">
        <v>5</v>
      </c>
      <c r="C62" t="s">
        <v>142</v>
      </c>
      <c r="D62" s="3" t="s">
        <v>97</v>
      </c>
      <c r="E62" s="3">
        <v>4</v>
      </c>
      <c r="F62" s="3" t="s">
        <v>17</v>
      </c>
      <c r="G62" s="3">
        <v>0.13200000000000001</v>
      </c>
      <c r="H62" s="3" t="s">
        <v>47</v>
      </c>
      <c r="I62" s="4">
        <v>10</v>
      </c>
      <c r="J62" s="3" t="s">
        <v>26</v>
      </c>
      <c r="K62" s="4">
        <v>10</v>
      </c>
      <c r="L62">
        <v>1.26</v>
      </c>
      <c r="M62">
        <v>2.024</v>
      </c>
      <c r="N62">
        <v>0</v>
      </c>
      <c r="O62">
        <v>0</v>
      </c>
      <c r="P62">
        <v>0</v>
      </c>
      <c r="R62" s="29" t="s">
        <v>57</v>
      </c>
      <c r="S62" s="5">
        <v>0.504</v>
      </c>
      <c r="T62" s="5">
        <v>0.80959999999999999</v>
      </c>
      <c r="U62" s="5">
        <v>0</v>
      </c>
      <c r="V62" s="5">
        <v>0</v>
      </c>
      <c r="W62" s="5">
        <v>0</v>
      </c>
      <c r="AC62" t="s">
        <v>354</v>
      </c>
    </row>
    <row r="63" spans="1:67" x14ac:dyDescent="0.25">
      <c r="A63" s="3" t="s">
        <v>41</v>
      </c>
      <c r="B63" s="3">
        <v>5</v>
      </c>
      <c r="C63" t="s">
        <v>108</v>
      </c>
      <c r="D63" s="3" t="s">
        <v>97</v>
      </c>
      <c r="E63" s="3">
        <v>5</v>
      </c>
      <c r="F63" s="3" t="s">
        <v>22</v>
      </c>
      <c r="G63" s="3">
        <v>0.46100000000000002</v>
      </c>
      <c r="H63" s="3" t="s">
        <v>47</v>
      </c>
      <c r="I63" s="4">
        <v>50</v>
      </c>
      <c r="J63" s="3" t="s">
        <v>26</v>
      </c>
      <c r="K63" s="3">
        <v>50</v>
      </c>
      <c r="L63">
        <v>6.3</v>
      </c>
      <c r="M63">
        <v>10.119999999999999</v>
      </c>
      <c r="N63">
        <v>0</v>
      </c>
      <c r="O63">
        <v>0</v>
      </c>
      <c r="P63">
        <v>0</v>
      </c>
      <c r="R63" s="29" t="s">
        <v>22</v>
      </c>
      <c r="S63" s="5">
        <v>1.512</v>
      </c>
      <c r="T63" s="5">
        <v>2.4287999999999998</v>
      </c>
      <c r="U63" s="5">
        <v>0</v>
      </c>
      <c r="V63" s="5">
        <v>0</v>
      </c>
      <c r="W63" s="5">
        <v>0</v>
      </c>
      <c r="AC63" t="s">
        <v>354</v>
      </c>
    </row>
    <row r="64" spans="1:67" x14ac:dyDescent="0.25">
      <c r="A64" s="3" t="s">
        <v>41</v>
      </c>
      <c r="B64" s="3">
        <v>5</v>
      </c>
      <c r="C64" t="s">
        <v>141</v>
      </c>
      <c r="D64" s="3" t="s">
        <v>97</v>
      </c>
      <c r="E64" s="3">
        <v>6</v>
      </c>
      <c r="F64" s="3" t="s">
        <v>36</v>
      </c>
      <c r="G64" s="3">
        <v>0.112</v>
      </c>
      <c r="H64" s="3" t="s">
        <v>25</v>
      </c>
      <c r="I64" s="4">
        <v>2</v>
      </c>
      <c r="J64" s="3" t="s">
        <v>26</v>
      </c>
      <c r="K64" s="4">
        <v>2</v>
      </c>
      <c r="L64" s="4">
        <v>0.64400000000000002</v>
      </c>
      <c r="M64" s="4">
        <v>0</v>
      </c>
      <c r="N64" s="4">
        <v>0</v>
      </c>
      <c r="O64" s="4">
        <v>0</v>
      </c>
      <c r="P64" s="4">
        <v>0</v>
      </c>
      <c r="R64" s="28" t="s">
        <v>289</v>
      </c>
      <c r="S64" s="5"/>
      <c r="T64" s="5"/>
      <c r="U64" s="5"/>
      <c r="V64" s="5"/>
      <c r="W64" s="5"/>
      <c r="AC64" t="s">
        <v>354</v>
      </c>
    </row>
    <row r="65" spans="1:29" x14ac:dyDescent="0.25">
      <c r="A65" s="3" t="s">
        <v>41</v>
      </c>
      <c r="B65" s="3">
        <v>5</v>
      </c>
      <c r="C65" t="s">
        <v>142</v>
      </c>
      <c r="D65" s="3" t="s">
        <v>97</v>
      </c>
      <c r="E65" s="3">
        <v>4</v>
      </c>
      <c r="F65" s="3" t="s">
        <v>17</v>
      </c>
      <c r="G65" s="3">
        <v>0.13200000000000001</v>
      </c>
      <c r="H65" s="3" t="s">
        <v>60</v>
      </c>
      <c r="I65" s="4">
        <v>50</v>
      </c>
      <c r="J65" s="3" t="s">
        <v>26</v>
      </c>
      <c r="K65" s="3">
        <v>50</v>
      </c>
      <c r="L65" s="4">
        <v>16.100000000000001</v>
      </c>
      <c r="M65" s="4">
        <v>0</v>
      </c>
      <c r="N65" s="4">
        <v>0</v>
      </c>
      <c r="O65" s="4">
        <v>0</v>
      </c>
      <c r="P65" s="4">
        <v>0</v>
      </c>
      <c r="R65" s="29" t="s">
        <v>289</v>
      </c>
      <c r="S65" s="5"/>
      <c r="T65" s="5"/>
      <c r="U65" s="5"/>
      <c r="V65" s="5"/>
      <c r="W65" s="5"/>
      <c r="AC65" t="s">
        <v>354</v>
      </c>
    </row>
    <row r="66" spans="1:29" x14ac:dyDescent="0.25">
      <c r="A66" s="3" t="s">
        <v>41</v>
      </c>
      <c r="B66" s="3">
        <v>5</v>
      </c>
      <c r="C66" t="s">
        <v>108</v>
      </c>
      <c r="D66" s="3" t="s">
        <v>97</v>
      </c>
      <c r="E66" s="3">
        <v>5</v>
      </c>
      <c r="F66" s="3" t="s">
        <v>22</v>
      </c>
      <c r="G66" s="3">
        <v>0.46100000000000002</v>
      </c>
      <c r="H66" s="3" t="s">
        <v>40</v>
      </c>
      <c r="I66" s="4">
        <v>50</v>
      </c>
      <c r="J66" s="3" t="s">
        <v>26</v>
      </c>
      <c r="K66" s="3">
        <v>50</v>
      </c>
      <c r="L66" s="4">
        <v>16.100000000000001</v>
      </c>
      <c r="M66" s="4">
        <v>0</v>
      </c>
      <c r="N66" s="4">
        <v>0</v>
      </c>
      <c r="O66" s="4">
        <v>0</v>
      </c>
      <c r="P66" s="4">
        <v>0</v>
      </c>
      <c r="R66" s="28" t="s">
        <v>290</v>
      </c>
      <c r="S66" s="5">
        <v>429.59520000000009</v>
      </c>
      <c r="T66" s="5">
        <v>231.79639999999998</v>
      </c>
      <c r="U66" s="5">
        <v>15.902800000000001</v>
      </c>
      <c r="V66" s="5">
        <v>176.83259999999999</v>
      </c>
      <c r="W66" s="5">
        <v>0.3624</v>
      </c>
      <c r="AC66" t="s">
        <v>354</v>
      </c>
    </row>
    <row r="67" spans="1:29" x14ac:dyDescent="0.25">
      <c r="A67" s="3" t="s">
        <v>32</v>
      </c>
      <c r="B67" s="3">
        <v>3</v>
      </c>
      <c r="C67" t="s">
        <v>143</v>
      </c>
      <c r="D67" s="3" t="s">
        <v>97</v>
      </c>
      <c r="E67" s="3">
        <v>1</v>
      </c>
      <c r="F67" s="3" t="s">
        <v>17</v>
      </c>
      <c r="G67" s="3">
        <v>0.12429999999999999</v>
      </c>
      <c r="H67" s="3" t="s">
        <v>25</v>
      </c>
      <c r="I67" s="4">
        <v>1</v>
      </c>
      <c r="J67" s="3" t="s">
        <v>33</v>
      </c>
      <c r="K67" s="3">
        <v>50</v>
      </c>
      <c r="L67" s="25">
        <v>2.9899999999999998</v>
      </c>
      <c r="M67" s="25">
        <v>0</v>
      </c>
      <c r="N67" s="25">
        <v>0</v>
      </c>
      <c r="O67" s="25">
        <v>12.07</v>
      </c>
      <c r="P67" s="25">
        <v>0</v>
      </c>
      <c r="AC67" t="s">
        <v>354</v>
      </c>
    </row>
    <row r="68" spans="1:29" x14ac:dyDescent="0.25">
      <c r="A68" s="3" t="s">
        <v>32</v>
      </c>
      <c r="B68" s="3">
        <v>3</v>
      </c>
      <c r="C68" t="s">
        <v>143</v>
      </c>
      <c r="D68" s="3" t="s">
        <v>97</v>
      </c>
      <c r="E68" s="3">
        <v>1</v>
      </c>
      <c r="F68" s="3" t="s">
        <v>17</v>
      </c>
      <c r="G68" s="3">
        <v>0.12429999999999999</v>
      </c>
      <c r="H68" s="3" t="s">
        <v>47</v>
      </c>
      <c r="I68" s="4">
        <v>1</v>
      </c>
      <c r="J68" s="3" t="s">
        <v>33</v>
      </c>
      <c r="K68" s="3">
        <v>50</v>
      </c>
      <c r="L68" s="25">
        <v>6.3</v>
      </c>
      <c r="M68" s="25">
        <v>10.119999999999999</v>
      </c>
      <c r="N68" s="25">
        <v>0</v>
      </c>
      <c r="O68" s="25">
        <v>0</v>
      </c>
      <c r="P68" s="25">
        <v>0</v>
      </c>
      <c r="AC68" t="s">
        <v>354</v>
      </c>
    </row>
    <row r="69" spans="1:29" x14ac:dyDescent="0.25">
      <c r="A69" s="3" t="s">
        <v>32</v>
      </c>
      <c r="B69" s="3">
        <v>3</v>
      </c>
      <c r="C69" t="s">
        <v>109</v>
      </c>
      <c r="D69" s="3" t="s">
        <v>97</v>
      </c>
      <c r="E69" s="3">
        <v>3</v>
      </c>
      <c r="F69" s="3" t="s">
        <v>62</v>
      </c>
      <c r="G69" s="3">
        <v>0.01</v>
      </c>
      <c r="H69" s="3" t="s">
        <v>47</v>
      </c>
      <c r="I69" s="4">
        <v>2</v>
      </c>
      <c r="J69" s="3" t="s">
        <v>26</v>
      </c>
      <c r="K69" s="3">
        <v>2</v>
      </c>
      <c r="L69" s="4">
        <v>0</v>
      </c>
      <c r="M69" s="4">
        <v>0.2024</v>
      </c>
      <c r="N69" s="4">
        <v>0.249</v>
      </c>
      <c r="O69" s="4">
        <v>0.14199999999999999</v>
      </c>
      <c r="P69" s="4">
        <v>4.8000000000000001E-2</v>
      </c>
      <c r="AC69" t="s">
        <v>354</v>
      </c>
    </row>
    <row r="70" spans="1:29" x14ac:dyDescent="0.25">
      <c r="A70" s="3" t="s">
        <v>52</v>
      </c>
      <c r="B70" s="3">
        <v>5</v>
      </c>
      <c r="C70" t="s">
        <v>144</v>
      </c>
      <c r="D70" s="3" t="s">
        <v>97</v>
      </c>
      <c r="E70" s="3">
        <v>4</v>
      </c>
      <c r="F70" s="3" t="s">
        <v>22</v>
      </c>
      <c r="G70" s="3">
        <v>0.38700000000000001</v>
      </c>
      <c r="H70" s="3" t="s">
        <v>47</v>
      </c>
      <c r="I70" s="4">
        <v>1</v>
      </c>
      <c r="J70" s="3" t="s">
        <v>33</v>
      </c>
      <c r="K70" s="3">
        <v>50</v>
      </c>
      <c r="L70" s="25">
        <v>6.3</v>
      </c>
      <c r="M70" s="25">
        <v>10.119999999999999</v>
      </c>
      <c r="N70" s="25">
        <v>0</v>
      </c>
      <c r="O70" s="25">
        <v>0</v>
      </c>
      <c r="P70" s="25">
        <v>0</v>
      </c>
      <c r="AC70" t="s">
        <v>354</v>
      </c>
    </row>
    <row r="71" spans="1:29" x14ac:dyDescent="0.25">
      <c r="A71" s="3" t="s">
        <v>52</v>
      </c>
      <c r="B71" s="3">
        <v>5</v>
      </c>
      <c r="C71" t="s">
        <v>144</v>
      </c>
      <c r="D71" s="3" t="s">
        <v>97</v>
      </c>
      <c r="E71" s="3">
        <v>4</v>
      </c>
      <c r="F71" s="3" t="s">
        <v>22</v>
      </c>
      <c r="G71" s="3">
        <v>0.38700000000000001</v>
      </c>
      <c r="H71" s="3" t="s">
        <v>25</v>
      </c>
      <c r="I71" s="4">
        <v>1</v>
      </c>
      <c r="J71" s="3" t="s">
        <v>33</v>
      </c>
      <c r="K71" s="3">
        <v>50</v>
      </c>
      <c r="L71" s="4">
        <v>16.100000000000001</v>
      </c>
      <c r="M71" s="4">
        <v>0</v>
      </c>
      <c r="N71" s="4">
        <v>0</v>
      </c>
      <c r="O71" s="4">
        <v>0</v>
      </c>
      <c r="P71" s="4">
        <v>0</v>
      </c>
      <c r="AC71" t="s">
        <v>354</v>
      </c>
    </row>
    <row r="72" spans="1:29" x14ac:dyDescent="0.25">
      <c r="A72" s="3" t="s">
        <v>20</v>
      </c>
      <c r="B72" s="3">
        <v>1</v>
      </c>
      <c r="C72" t="s">
        <v>145</v>
      </c>
      <c r="D72" s="3" t="s">
        <v>97</v>
      </c>
      <c r="E72" s="3">
        <v>2</v>
      </c>
      <c r="F72" s="3" t="s">
        <v>22</v>
      </c>
      <c r="G72" s="3">
        <v>1.1659999999999999</v>
      </c>
      <c r="H72" s="3" t="s">
        <v>47</v>
      </c>
      <c r="I72" s="4">
        <v>3</v>
      </c>
      <c r="J72" s="3" t="s">
        <v>33</v>
      </c>
      <c r="K72" s="3">
        <v>150</v>
      </c>
      <c r="L72" s="25">
        <v>18.899999999999999</v>
      </c>
      <c r="M72" s="25">
        <v>30.36</v>
      </c>
      <c r="N72" s="25">
        <v>0</v>
      </c>
      <c r="O72" s="25">
        <v>0</v>
      </c>
      <c r="P72" s="25">
        <v>0</v>
      </c>
      <c r="AC72" t="s">
        <v>354</v>
      </c>
    </row>
    <row r="73" spans="1:29" x14ac:dyDescent="0.25">
      <c r="A73" s="3" t="s">
        <v>20</v>
      </c>
      <c r="B73" s="3">
        <v>1</v>
      </c>
      <c r="C73" t="s">
        <v>145</v>
      </c>
      <c r="D73" s="3" t="s">
        <v>97</v>
      </c>
      <c r="E73" s="3">
        <v>2</v>
      </c>
      <c r="F73" s="3" t="s">
        <v>22</v>
      </c>
      <c r="G73" s="3">
        <v>1.1659999999999999</v>
      </c>
      <c r="H73" s="3" t="s">
        <v>25</v>
      </c>
      <c r="I73" s="4">
        <v>3</v>
      </c>
      <c r="J73" s="3" t="s">
        <v>33</v>
      </c>
      <c r="K73" s="3">
        <v>150</v>
      </c>
      <c r="L73" s="4">
        <v>48.300000000000004</v>
      </c>
      <c r="M73" s="4">
        <v>0</v>
      </c>
      <c r="N73" s="4">
        <v>0</v>
      </c>
      <c r="O73" s="4">
        <v>0</v>
      </c>
      <c r="P73" s="4">
        <v>0</v>
      </c>
      <c r="AC73" t="s">
        <v>354</v>
      </c>
    </row>
    <row r="74" spans="1:29" x14ac:dyDescent="0.25">
      <c r="A74" s="3" t="s">
        <v>27</v>
      </c>
      <c r="B74" s="3">
        <v>2</v>
      </c>
      <c r="C74" t="s">
        <v>146</v>
      </c>
      <c r="D74" s="3" t="s">
        <v>97</v>
      </c>
      <c r="E74" s="3">
        <v>4</v>
      </c>
      <c r="F74" s="3" t="s">
        <v>29</v>
      </c>
      <c r="G74" s="3">
        <v>0.16400000000000001</v>
      </c>
      <c r="H74" s="3" t="s">
        <v>25</v>
      </c>
      <c r="I74" s="4">
        <v>50</v>
      </c>
      <c r="J74" s="3" t="s">
        <v>26</v>
      </c>
      <c r="K74" s="4">
        <v>50</v>
      </c>
      <c r="L74" s="25">
        <v>2.9899999999999998</v>
      </c>
      <c r="M74" s="25">
        <v>0</v>
      </c>
      <c r="N74" s="25">
        <v>0</v>
      </c>
      <c r="O74" s="25">
        <v>12.07</v>
      </c>
      <c r="P74" s="25">
        <v>0</v>
      </c>
      <c r="AC74" t="s">
        <v>354</v>
      </c>
    </row>
    <row r="75" spans="1:29" x14ac:dyDescent="0.25">
      <c r="A75" s="3" t="s">
        <v>27</v>
      </c>
      <c r="B75" s="3">
        <v>2</v>
      </c>
      <c r="C75" t="s">
        <v>146</v>
      </c>
      <c r="D75" s="3" t="s">
        <v>97</v>
      </c>
      <c r="E75" s="3">
        <v>4</v>
      </c>
      <c r="F75" s="3" t="s">
        <v>29</v>
      </c>
      <c r="G75" s="3">
        <v>0.16400000000000001</v>
      </c>
      <c r="H75" s="3" t="s">
        <v>47</v>
      </c>
      <c r="I75" s="4">
        <v>50</v>
      </c>
      <c r="J75" s="3" t="s">
        <v>26</v>
      </c>
      <c r="K75" s="4">
        <v>50</v>
      </c>
      <c r="L75" s="25">
        <v>6.3</v>
      </c>
      <c r="M75" s="25">
        <v>10.119999999999999</v>
      </c>
      <c r="N75" s="25">
        <v>0</v>
      </c>
      <c r="O75" s="25">
        <v>0</v>
      </c>
      <c r="P75" s="25">
        <v>0</v>
      </c>
      <c r="AC75" t="s">
        <v>354</v>
      </c>
    </row>
    <row r="76" spans="1:29" x14ac:dyDescent="0.25">
      <c r="A76" s="3" t="s">
        <v>27</v>
      </c>
      <c r="B76" s="3">
        <v>2</v>
      </c>
      <c r="C76" t="s">
        <v>147</v>
      </c>
      <c r="D76" s="3" t="s">
        <v>97</v>
      </c>
      <c r="E76" s="3">
        <v>1</v>
      </c>
      <c r="F76" s="3" t="s">
        <v>17</v>
      </c>
      <c r="G76" s="3">
        <v>4.5999999999999999E-2</v>
      </c>
      <c r="H76" s="3" t="s">
        <v>47</v>
      </c>
      <c r="I76" s="4">
        <v>50</v>
      </c>
      <c r="J76" s="3" t="s">
        <v>26</v>
      </c>
      <c r="K76" s="4">
        <v>50</v>
      </c>
      <c r="L76" s="25">
        <v>6.3</v>
      </c>
      <c r="M76" s="25">
        <v>10.119999999999999</v>
      </c>
      <c r="N76" s="25">
        <v>0</v>
      </c>
      <c r="O76" s="25">
        <v>0</v>
      </c>
      <c r="P76" s="25">
        <v>0</v>
      </c>
      <c r="AC76" t="s">
        <v>354</v>
      </c>
    </row>
    <row r="77" spans="1:29" x14ac:dyDescent="0.25">
      <c r="A77" s="3" t="s">
        <v>50</v>
      </c>
      <c r="B77" s="3">
        <v>1</v>
      </c>
      <c r="C77" t="s">
        <v>148</v>
      </c>
      <c r="D77" s="3" t="s">
        <v>97</v>
      </c>
      <c r="E77" s="3">
        <v>3</v>
      </c>
      <c r="F77" s="3" t="s">
        <v>17</v>
      </c>
      <c r="G77" s="3">
        <v>0.1983</v>
      </c>
      <c r="H77" s="3" t="s">
        <v>47</v>
      </c>
      <c r="I77" s="4">
        <v>4</v>
      </c>
      <c r="J77" s="3" t="s">
        <v>26</v>
      </c>
      <c r="K77" s="4">
        <v>4</v>
      </c>
      <c r="L77" s="25">
        <v>0.504</v>
      </c>
      <c r="M77" s="25">
        <v>0.80959999999999999</v>
      </c>
      <c r="N77" s="25">
        <v>0</v>
      </c>
      <c r="O77" s="25">
        <v>0</v>
      </c>
      <c r="P77" s="25">
        <v>0</v>
      </c>
      <c r="AC77" t="s">
        <v>354</v>
      </c>
    </row>
    <row r="78" spans="1:29" x14ac:dyDescent="0.25">
      <c r="A78" s="3" t="s">
        <v>50</v>
      </c>
      <c r="B78" s="3">
        <v>1</v>
      </c>
      <c r="C78" t="s">
        <v>149</v>
      </c>
      <c r="D78" s="3" t="s">
        <v>97</v>
      </c>
      <c r="E78" s="3">
        <v>2</v>
      </c>
      <c r="F78" s="3" t="s">
        <v>57</v>
      </c>
      <c r="G78" s="3">
        <v>0.16</v>
      </c>
      <c r="H78" s="3" t="s">
        <v>47</v>
      </c>
      <c r="I78" s="4">
        <v>8</v>
      </c>
      <c r="J78" s="3" t="s">
        <v>26</v>
      </c>
      <c r="K78" s="4">
        <v>8</v>
      </c>
      <c r="L78" s="4">
        <v>0</v>
      </c>
      <c r="M78" s="4">
        <v>0.80959999999999999</v>
      </c>
      <c r="N78" s="4">
        <v>0.996</v>
      </c>
      <c r="O78" s="4">
        <v>0.56799999999999995</v>
      </c>
      <c r="P78" s="4">
        <v>0.192</v>
      </c>
      <c r="AC78" t="s">
        <v>354</v>
      </c>
    </row>
    <row r="79" spans="1:29" x14ac:dyDescent="0.25">
      <c r="A79" s="3" t="s">
        <v>56</v>
      </c>
      <c r="B79" s="3">
        <v>4</v>
      </c>
      <c r="C79" t="s">
        <v>112</v>
      </c>
      <c r="D79" s="3" t="s">
        <v>97</v>
      </c>
      <c r="E79" s="3">
        <v>4</v>
      </c>
      <c r="F79" s="3" t="s">
        <v>57</v>
      </c>
      <c r="G79" s="3">
        <v>6.4000000000000001E-2</v>
      </c>
      <c r="H79" s="3" t="s">
        <v>47</v>
      </c>
      <c r="I79" s="4">
        <v>4</v>
      </c>
      <c r="J79" s="3" t="s">
        <v>26</v>
      </c>
      <c r="K79" s="4">
        <v>4</v>
      </c>
      <c r="L79" s="25">
        <v>0.504</v>
      </c>
      <c r="M79" s="25">
        <v>0.80959999999999999</v>
      </c>
      <c r="N79" s="25">
        <v>0</v>
      </c>
      <c r="O79" s="25">
        <v>0</v>
      </c>
      <c r="P79" s="25">
        <v>0</v>
      </c>
      <c r="AC79" t="s">
        <v>354</v>
      </c>
    </row>
    <row r="80" spans="1:29" x14ac:dyDescent="0.25">
      <c r="A80" s="3" t="s">
        <v>56</v>
      </c>
      <c r="B80" s="3">
        <v>4</v>
      </c>
      <c r="C80" t="s">
        <v>150</v>
      </c>
      <c r="D80" s="3" t="s">
        <v>97</v>
      </c>
      <c r="E80" s="3">
        <v>5</v>
      </c>
      <c r="F80" s="3" t="s">
        <v>22</v>
      </c>
      <c r="G80" s="3">
        <v>0.01</v>
      </c>
      <c r="H80" s="3" t="s">
        <v>47</v>
      </c>
      <c r="I80" s="4">
        <v>12</v>
      </c>
      <c r="J80" s="3" t="s">
        <v>26</v>
      </c>
      <c r="K80" s="4">
        <v>12</v>
      </c>
      <c r="L80" s="25">
        <v>1.512</v>
      </c>
      <c r="M80" s="25">
        <v>2.4287999999999998</v>
      </c>
      <c r="N80" s="25">
        <v>0</v>
      </c>
      <c r="O80" s="25">
        <v>0</v>
      </c>
      <c r="P80" s="25">
        <v>0</v>
      </c>
      <c r="AC80" t="s">
        <v>354</v>
      </c>
    </row>
    <row r="81" spans="29:29" x14ac:dyDescent="0.25">
      <c r="AC81" t="s">
        <v>354</v>
      </c>
    </row>
    <row r="82" spans="29:29" x14ac:dyDescent="0.25">
      <c r="AC82" t="s">
        <v>354</v>
      </c>
    </row>
    <row r="83" spans="29:29" x14ac:dyDescent="0.25">
      <c r="AC83" t="s">
        <v>354</v>
      </c>
    </row>
    <row r="84" spans="29:29" x14ac:dyDescent="0.25">
      <c r="AC84" t="s">
        <v>354</v>
      </c>
    </row>
    <row r="85" spans="29:29" x14ac:dyDescent="0.25">
      <c r="AC85" t="s">
        <v>354</v>
      </c>
    </row>
    <row r="86" spans="29:29" x14ac:dyDescent="0.25">
      <c r="AC86" t="s">
        <v>354</v>
      </c>
    </row>
    <row r="87" spans="29:29" x14ac:dyDescent="0.25">
      <c r="AC87" t="s">
        <v>354</v>
      </c>
    </row>
    <row r="88" spans="29:29" x14ac:dyDescent="0.25">
      <c r="AC88" t="s">
        <v>354</v>
      </c>
    </row>
    <row r="89" spans="29:29" x14ac:dyDescent="0.25">
      <c r="AC89" t="s">
        <v>354</v>
      </c>
    </row>
    <row r="90" spans="29:29" x14ac:dyDescent="0.25">
      <c r="AC90" t="s">
        <v>354</v>
      </c>
    </row>
    <row r="91" spans="29:29" x14ac:dyDescent="0.25">
      <c r="AC91" t="s">
        <v>354</v>
      </c>
    </row>
    <row r="92" spans="29:29" x14ac:dyDescent="0.25">
      <c r="AC92" t="s">
        <v>354</v>
      </c>
    </row>
    <row r="93" spans="29:29" x14ac:dyDescent="0.25">
      <c r="AC93" t="s">
        <v>354</v>
      </c>
    </row>
    <row r="94" spans="29:29" x14ac:dyDescent="0.25">
      <c r="AC94" t="s">
        <v>354</v>
      </c>
    </row>
    <row r="95" spans="29:29" x14ac:dyDescent="0.25">
      <c r="AC95" t="s">
        <v>354</v>
      </c>
    </row>
    <row r="96" spans="29:29" x14ac:dyDescent="0.25">
      <c r="AC96" t="s">
        <v>354</v>
      </c>
    </row>
    <row r="97" spans="29:29" x14ac:dyDescent="0.25">
      <c r="AC97" t="s">
        <v>354</v>
      </c>
    </row>
    <row r="98" spans="29:29" x14ac:dyDescent="0.25">
      <c r="AC98" t="s">
        <v>354</v>
      </c>
    </row>
    <row r="99" spans="29:29" x14ac:dyDescent="0.25">
      <c r="AC99" t="s">
        <v>354</v>
      </c>
    </row>
    <row r="100" spans="29:29" x14ac:dyDescent="0.25">
      <c r="AC100" t="s">
        <v>354</v>
      </c>
    </row>
    <row r="101" spans="29:29" x14ac:dyDescent="0.25">
      <c r="AC101" t="s">
        <v>354</v>
      </c>
    </row>
    <row r="102" spans="29:29" x14ac:dyDescent="0.25">
      <c r="AC102" t="s">
        <v>354</v>
      </c>
    </row>
    <row r="103" spans="29:29" x14ac:dyDescent="0.25">
      <c r="AC103" t="s">
        <v>354</v>
      </c>
    </row>
    <row r="104" spans="29:29" x14ac:dyDescent="0.25">
      <c r="AC104" t="s">
        <v>354</v>
      </c>
    </row>
    <row r="105" spans="29:29" x14ac:dyDescent="0.25">
      <c r="AC105" t="s">
        <v>354</v>
      </c>
    </row>
    <row r="106" spans="29:29" x14ac:dyDescent="0.25">
      <c r="AC106" t="s">
        <v>354</v>
      </c>
    </row>
    <row r="107" spans="29:29" x14ac:dyDescent="0.25">
      <c r="AC107" t="s">
        <v>354</v>
      </c>
    </row>
    <row r="108" spans="29:29" x14ac:dyDescent="0.25">
      <c r="AC108" t="s">
        <v>354</v>
      </c>
    </row>
    <row r="109" spans="29:29" x14ac:dyDescent="0.25">
      <c r="AC109" t="s">
        <v>354</v>
      </c>
    </row>
    <row r="110" spans="29:29" x14ac:dyDescent="0.25">
      <c r="AC110" t="s">
        <v>354</v>
      </c>
    </row>
    <row r="111" spans="29:29" x14ac:dyDescent="0.25">
      <c r="AC111" t="s">
        <v>354</v>
      </c>
    </row>
    <row r="112" spans="29:29" x14ac:dyDescent="0.25">
      <c r="AC112" t="s">
        <v>354</v>
      </c>
    </row>
    <row r="113" spans="29:29" x14ac:dyDescent="0.25">
      <c r="AC113" t="s">
        <v>354</v>
      </c>
    </row>
    <row r="114" spans="29:29" x14ac:dyDescent="0.25">
      <c r="AC114" t="s">
        <v>354</v>
      </c>
    </row>
    <row r="115" spans="29:29" x14ac:dyDescent="0.25">
      <c r="AC115" t="s">
        <v>354</v>
      </c>
    </row>
    <row r="116" spans="29:29" x14ac:dyDescent="0.25">
      <c r="AC116" t="s">
        <v>354</v>
      </c>
    </row>
    <row r="117" spans="29:29" x14ac:dyDescent="0.25">
      <c r="AC117" t="s">
        <v>354</v>
      </c>
    </row>
    <row r="118" spans="29:29" x14ac:dyDescent="0.25">
      <c r="AC118" t="s">
        <v>354</v>
      </c>
    </row>
    <row r="119" spans="29:29" x14ac:dyDescent="0.25">
      <c r="AC119" t="s">
        <v>354</v>
      </c>
    </row>
    <row r="120" spans="29:29" x14ac:dyDescent="0.25">
      <c r="AC120" t="s">
        <v>354</v>
      </c>
    </row>
    <row r="121" spans="29:29" x14ac:dyDescent="0.25">
      <c r="AC121" t="s">
        <v>354</v>
      </c>
    </row>
    <row r="122" spans="29:29" x14ac:dyDescent="0.25">
      <c r="AC122" t="s">
        <v>354</v>
      </c>
    </row>
    <row r="123" spans="29:29" x14ac:dyDescent="0.25">
      <c r="AC123" t="s">
        <v>354</v>
      </c>
    </row>
    <row r="124" spans="29:29" x14ac:dyDescent="0.25">
      <c r="AC124" t="s">
        <v>354</v>
      </c>
    </row>
    <row r="125" spans="29:29" x14ac:dyDescent="0.25">
      <c r="AC125" t="s">
        <v>354</v>
      </c>
    </row>
    <row r="126" spans="29:29" x14ac:dyDescent="0.25">
      <c r="AC126" t="s">
        <v>354</v>
      </c>
    </row>
    <row r="127" spans="29:29" x14ac:dyDescent="0.25">
      <c r="AC127" t="s">
        <v>354</v>
      </c>
    </row>
    <row r="128" spans="29:29" x14ac:dyDescent="0.25">
      <c r="AC128" t="s">
        <v>354</v>
      </c>
    </row>
    <row r="129" spans="29:29" x14ac:dyDescent="0.25">
      <c r="AC129" t="s">
        <v>354</v>
      </c>
    </row>
    <row r="130" spans="29:29" x14ac:dyDescent="0.25">
      <c r="AC130" t="s">
        <v>354</v>
      </c>
    </row>
    <row r="131" spans="29:29" x14ac:dyDescent="0.25">
      <c r="AC131" t="s">
        <v>354</v>
      </c>
    </row>
    <row r="132" spans="29:29" x14ac:dyDescent="0.25">
      <c r="AC132" t="s">
        <v>354</v>
      </c>
    </row>
    <row r="133" spans="29:29" x14ac:dyDescent="0.25">
      <c r="AC133" t="s">
        <v>354</v>
      </c>
    </row>
    <row r="134" spans="29:29" x14ac:dyDescent="0.25">
      <c r="AC134" t="s">
        <v>354</v>
      </c>
    </row>
    <row r="135" spans="29:29" x14ac:dyDescent="0.25">
      <c r="AC135" t="s">
        <v>354</v>
      </c>
    </row>
    <row r="136" spans="29:29" x14ac:dyDescent="0.25">
      <c r="AC136" t="s">
        <v>354</v>
      </c>
    </row>
    <row r="137" spans="29:29" x14ac:dyDescent="0.25">
      <c r="AC137" t="s">
        <v>354</v>
      </c>
    </row>
    <row r="138" spans="29:29" x14ac:dyDescent="0.25">
      <c r="AC138" t="s">
        <v>354</v>
      </c>
    </row>
    <row r="139" spans="29:29" x14ac:dyDescent="0.25">
      <c r="AC139" t="s">
        <v>354</v>
      </c>
    </row>
    <row r="140" spans="29:29" x14ac:dyDescent="0.25">
      <c r="AC140" t="s">
        <v>354</v>
      </c>
    </row>
    <row r="141" spans="29:29" x14ac:dyDescent="0.25">
      <c r="AC141" t="s">
        <v>354</v>
      </c>
    </row>
    <row r="142" spans="29:29" x14ac:dyDescent="0.25">
      <c r="AC142" t="s">
        <v>354</v>
      </c>
    </row>
    <row r="143" spans="29:29" x14ac:dyDescent="0.25">
      <c r="AC143" t="s">
        <v>354</v>
      </c>
    </row>
    <row r="144" spans="29:29" x14ac:dyDescent="0.25">
      <c r="AC144" t="s">
        <v>354</v>
      </c>
    </row>
    <row r="145" spans="29:29" x14ac:dyDescent="0.25">
      <c r="AC145" t="s">
        <v>354</v>
      </c>
    </row>
    <row r="146" spans="29:29" x14ac:dyDescent="0.25">
      <c r="AC146" t="s">
        <v>354</v>
      </c>
    </row>
    <row r="147" spans="29:29" x14ac:dyDescent="0.25">
      <c r="AC147" t="s">
        <v>354</v>
      </c>
    </row>
    <row r="148" spans="29:29" x14ac:dyDescent="0.25">
      <c r="AC148" t="s">
        <v>354</v>
      </c>
    </row>
    <row r="149" spans="29:29" x14ac:dyDescent="0.25">
      <c r="AC149" t="s">
        <v>354</v>
      </c>
    </row>
    <row r="150" spans="29:29" x14ac:dyDescent="0.25">
      <c r="AC150" t="s">
        <v>354</v>
      </c>
    </row>
    <row r="151" spans="29:29" x14ac:dyDescent="0.25">
      <c r="AC151" t="s">
        <v>354</v>
      </c>
    </row>
    <row r="152" spans="29:29" x14ac:dyDescent="0.25">
      <c r="AC152" t="s">
        <v>354</v>
      </c>
    </row>
    <row r="153" spans="29:29" x14ac:dyDescent="0.25">
      <c r="AC153" t="s">
        <v>354</v>
      </c>
    </row>
    <row r="154" spans="29:29" x14ac:dyDescent="0.25">
      <c r="AC154" t="s">
        <v>354</v>
      </c>
    </row>
    <row r="155" spans="29:29" x14ac:dyDescent="0.25">
      <c r="AC155" t="s">
        <v>354</v>
      </c>
    </row>
    <row r="156" spans="29:29" x14ac:dyDescent="0.25">
      <c r="AC156" t="s">
        <v>354</v>
      </c>
    </row>
    <row r="157" spans="29:29" x14ac:dyDescent="0.25">
      <c r="AC157" t="s">
        <v>354</v>
      </c>
    </row>
    <row r="158" spans="29:29" x14ac:dyDescent="0.25">
      <c r="AC158" t="s">
        <v>354</v>
      </c>
    </row>
    <row r="159" spans="29:29" x14ac:dyDescent="0.25">
      <c r="AC159" t="s">
        <v>354</v>
      </c>
    </row>
    <row r="160" spans="29:29" x14ac:dyDescent="0.25">
      <c r="AC160" t="s">
        <v>354</v>
      </c>
    </row>
    <row r="161" spans="29:29" x14ac:dyDescent="0.25">
      <c r="AC161" t="s">
        <v>354</v>
      </c>
    </row>
    <row r="162" spans="29:29" x14ac:dyDescent="0.25">
      <c r="AC162" t="s">
        <v>354</v>
      </c>
    </row>
    <row r="163" spans="29:29" x14ac:dyDescent="0.25">
      <c r="AC163" t="s">
        <v>354</v>
      </c>
    </row>
    <row r="164" spans="29:29" x14ac:dyDescent="0.25">
      <c r="AC164" t="s">
        <v>354</v>
      </c>
    </row>
    <row r="165" spans="29:29" x14ac:dyDescent="0.25">
      <c r="AC165" t="s">
        <v>354</v>
      </c>
    </row>
    <row r="166" spans="29:29" x14ac:dyDescent="0.25">
      <c r="AC166" t="s">
        <v>354</v>
      </c>
    </row>
    <row r="167" spans="29:29" x14ac:dyDescent="0.25">
      <c r="AC167" t="s">
        <v>354</v>
      </c>
    </row>
    <row r="168" spans="29:29" x14ac:dyDescent="0.25">
      <c r="AC168" t="s">
        <v>354</v>
      </c>
    </row>
    <row r="169" spans="29:29" x14ac:dyDescent="0.25">
      <c r="AC169" t="s">
        <v>354</v>
      </c>
    </row>
    <row r="170" spans="29:29" x14ac:dyDescent="0.25">
      <c r="AC170" t="s">
        <v>354</v>
      </c>
    </row>
    <row r="171" spans="29:29" x14ac:dyDescent="0.25">
      <c r="AC171" t="s">
        <v>354</v>
      </c>
    </row>
    <row r="172" spans="29:29" x14ac:dyDescent="0.25">
      <c r="AC172" t="s">
        <v>354</v>
      </c>
    </row>
    <row r="173" spans="29:29" x14ac:dyDescent="0.25">
      <c r="AC173" t="s">
        <v>354</v>
      </c>
    </row>
    <row r="174" spans="29:29" x14ac:dyDescent="0.25">
      <c r="AC174" t="s">
        <v>354</v>
      </c>
    </row>
    <row r="175" spans="29:29" x14ac:dyDescent="0.25">
      <c r="AC175" t="s">
        <v>354</v>
      </c>
    </row>
    <row r="176" spans="29:29" x14ac:dyDescent="0.25">
      <c r="AC176" t="s">
        <v>354</v>
      </c>
    </row>
    <row r="177" spans="29:29" x14ac:dyDescent="0.25">
      <c r="AC177" t="s">
        <v>354</v>
      </c>
    </row>
    <row r="178" spans="29:29" x14ac:dyDescent="0.25">
      <c r="AC178" t="s">
        <v>354</v>
      </c>
    </row>
    <row r="179" spans="29:29" x14ac:dyDescent="0.25">
      <c r="AC179" t="s">
        <v>354</v>
      </c>
    </row>
    <row r="180" spans="29:29" x14ac:dyDescent="0.25">
      <c r="AC180" t="s">
        <v>354</v>
      </c>
    </row>
    <row r="181" spans="29:29" x14ac:dyDescent="0.25">
      <c r="AC181" t="s">
        <v>354</v>
      </c>
    </row>
    <row r="182" spans="29:29" x14ac:dyDescent="0.25">
      <c r="AC182" t="s">
        <v>354</v>
      </c>
    </row>
    <row r="183" spans="29:29" x14ac:dyDescent="0.25">
      <c r="AC183" t="s">
        <v>354</v>
      </c>
    </row>
    <row r="184" spans="29:29" x14ac:dyDescent="0.25">
      <c r="AC184" t="s">
        <v>354</v>
      </c>
    </row>
    <row r="185" spans="29:29" x14ac:dyDescent="0.25">
      <c r="AC185" t="s">
        <v>354</v>
      </c>
    </row>
    <row r="186" spans="29:29" x14ac:dyDescent="0.25">
      <c r="AC186" t="s">
        <v>354</v>
      </c>
    </row>
    <row r="187" spans="29:29" x14ac:dyDescent="0.25">
      <c r="AC187" t="s">
        <v>354</v>
      </c>
    </row>
    <row r="188" spans="29:29" x14ac:dyDescent="0.25">
      <c r="AC188" t="s">
        <v>354</v>
      </c>
    </row>
    <row r="189" spans="29:29" x14ac:dyDescent="0.25">
      <c r="AC189" t="s">
        <v>354</v>
      </c>
    </row>
    <row r="190" spans="29:29" x14ac:dyDescent="0.25">
      <c r="AC190" t="s">
        <v>354</v>
      </c>
    </row>
    <row r="191" spans="29:29" x14ac:dyDescent="0.25">
      <c r="AC191" t="s">
        <v>354</v>
      </c>
    </row>
    <row r="192" spans="29:29" x14ac:dyDescent="0.25">
      <c r="AC192" t="s">
        <v>354</v>
      </c>
    </row>
    <row r="193" spans="29:29" x14ac:dyDescent="0.25">
      <c r="AC193" t="s">
        <v>354</v>
      </c>
    </row>
    <row r="194" spans="29:29" x14ac:dyDescent="0.25">
      <c r="AC194" t="s">
        <v>354</v>
      </c>
    </row>
    <row r="195" spans="29:29" x14ac:dyDescent="0.25">
      <c r="AC195" t="s">
        <v>354</v>
      </c>
    </row>
    <row r="196" spans="29:29" x14ac:dyDescent="0.25">
      <c r="AC196" t="s">
        <v>354</v>
      </c>
    </row>
    <row r="197" spans="29:29" x14ac:dyDescent="0.25">
      <c r="AC197" t="s">
        <v>354</v>
      </c>
    </row>
    <row r="198" spans="29:29" x14ac:dyDescent="0.25">
      <c r="AC198" t="s">
        <v>354</v>
      </c>
    </row>
    <row r="199" spans="29:29" x14ac:dyDescent="0.25">
      <c r="AC199" t="s">
        <v>354</v>
      </c>
    </row>
    <row r="200" spans="29:29" x14ac:dyDescent="0.25">
      <c r="AC200" t="s">
        <v>354</v>
      </c>
    </row>
    <row r="201" spans="29:29" x14ac:dyDescent="0.25">
      <c r="AC201" t="s">
        <v>354</v>
      </c>
    </row>
    <row r="202" spans="29:29" x14ac:dyDescent="0.25">
      <c r="AC202" t="s">
        <v>354</v>
      </c>
    </row>
    <row r="203" spans="29:29" x14ac:dyDescent="0.25">
      <c r="AC203" t="s">
        <v>354</v>
      </c>
    </row>
    <row r="204" spans="29:29" x14ac:dyDescent="0.25">
      <c r="AC204" t="s">
        <v>354</v>
      </c>
    </row>
    <row r="205" spans="29:29" x14ac:dyDescent="0.25">
      <c r="AC205" t="s">
        <v>354</v>
      </c>
    </row>
    <row r="206" spans="29:29" x14ac:dyDescent="0.25">
      <c r="AC206" t="s">
        <v>354</v>
      </c>
    </row>
    <row r="207" spans="29:29" x14ac:dyDescent="0.25">
      <c r="AC207" t="s">
        <v>354</v>
      </c>
    </row>
    <row r="208" spans="29:29" x14ac:dyDescent="0.25">
      <c r="AC208" t="s">
        <v>354</v>
      </c>
    </row>
    <row r="209" spans="29:29" x14ac:dyDescent="0.25">
      <c r="AC209" t="s">
        <v>354</v>
      </c>
    </row>
    <row r="210" spans="29:29" x14ac:dyDescent="0.25">
      <c r="AC210" t="s">
        <v>354</v>
      </c>
    </row>
    <row r="211" spans="29:29" x14ac:dyDescent="0.25">
      <c r="AC211" t="s">
        <v>354</v>
      </c>
    </row>
    <row r="212" spans="29:29" x14ac:dyDescent="0.25">
      <c r="AC212" t="s">
        <v>354</v>
      </c>
    </row>
    <row r="213" spans="29:29" x14ac:dyDescent="0.25">
      <c r="AC213" t="s">
        <v>354</v>
      </c>
    </row>
    <row r="214" spans="29:29" x14ac:dyDescent="0.25">
      <c r="AC214" t="s">
        <v>354</v>
      </c>
    </row>
    <row r="215" spans="29:29" x14ac:dyDescent="0.25">
      <c r="AC215" t="s">
        <v>354</v>
      </c>
    </row>
    <row r="216" spans="29:29" x14ac:dyDescent="0.25">
      <c r="AC216" t="s">
        <v>354</v>
      </c>
    </row>
    <row r="217" spans="29:29" x14ac:dyDescent="0.25">
      <c r="AC217" t="s">
        <v>354</v>
      </c>
    </row>
    <row r="218" spans="29:29" x14ac:dyDescent="0.25">
      <c r="AC218" t="s">
        <v>354</v>
      </c>
    </row>
    <row r="219" spans="29:29" x14ac:dyDescent="0.25">
      <c r="AC219" t="s">
        <v>354</v>
      </c>
    </row>
    <row r="220" spans="29:29" x14ac:dyDescent="0.25">
      <c r="AC220" t="s">
        <v>354</v>
      </c>
    </row>
    <row r="221" spans="29:29" x14ac:dyDescent="0.25">
      <c r="AC221" t="s">
        <v>354</v>
      </c>
    </row>
    <row r="222" spans="29:29" x14ac:dyDescent="0.25">
      <c r="AC222" t="s">
        <v>354</v>
      </c>
    </row>
    <row r="223" spans="29:29" x14ac:dyDescent="0.25">
      <c r="AC223" t="s">
        <v>354</v>
      </c>
    </row>
    <row r="224" spans="29:29" x14ac:dyDescent="0.25">
      <c r="AC224" t="s">
        <v>354</v>
      </c>
    </row>
    <row r="225" spans="29:29" x14ac:dyDescent="0.25">
      <c r="AC225" t="s">
        <v>354</v>
      </c>
    </row>
    <row r="226" spans="29:29" x14ac:dyDescent="0.25">
      <c r="AC226" t="s">
        <v>354</v>
      </c>
    </row>
    <row r="227" spans="29:29" x14ac:dyDescent="0.25">
      <c r="AC227" t="s">
        <v>354</v>
      </c>
    </row>
    <row r="228" spans="29:29" x14ac:dyDescent="0.25">
      <c r="AC228" t="s">
        <v>354</v>
      </c>
    </row>
    <row r="229" spans="29:29" x14ac:dyDescent="0.25">
      <c r="AC229" t="s">
        <v>354</v>
      </c>
    </row>
    <row r="230" spans="29:29" x14ac:dyDescent="0.25">
      <c r="AC230" t="s">
        <v>354</v>
      </c>
    </row>
    <row r="231" spans="29:29" x14ac:dyDescent="0.25">
      <c r="AC231" t="s">
        <v>354</v>
      </c>
    </row>
    <row r="232" spans="29:29" x14ac:dyDescent="0.25">
      <c r="AC232" t="s">
        <v>354</v>
      </c>
    </row>
    <row r="233" spans="29:29" x14ac:dyDescent="0.25">
      <c r="AC233" t="s">
        <v>354</v>
      </c>
    </row>
    <row r="234" spans="29:29" x14ac:dyDescent="0.25">
      <c r="AC234" t="s">
        <v>354</v>
      </c>
    </row>
    <row r="235" spans="29:29" x14ac:dyDescent="0.25">
      <c r="AC235" t="s">
        <v>354</v>
      </c>
    </row>
    <row r="236" spans="29:29" x14ac:dyDescent="0.25">
      <c r="AC236" t="s">
        <v>354</v>
      </c>
    </row>
    <row r="237" spans="29:29" x14ac:dyDescent="0.25">
      <c r="AC237" t="s">
        <v>354</v>
      </c>
    </row>
    <row r="238" spans="29:29" x14ac:dyDescent="0.25">
      <c r="AC238" t="s">
        <v>354</v>
      </c>
    </row>
    <row r="239" spans="29:29" x14ac:dyDescent="0.25">
      <c r="AC239" t="s">
        <v>354</v>
      </c>
    </row>
    <row r="240" spans="29:29" x14ac:dyDescent="0.25">
      <c r="AC240" t="s">
        <v>354</v>
      </c>
    </row>
    <row r="241" spans="29:29" x14ac:dyDescent="0.25">
      <c r="AC241" t="s">
        <v>354</v>
      </c>
    </row>
    <row r="242" spans="29:29" x14ac:dyDescent="0.25">
      <c r="AC242" t="s">
        <v>354</v>
      </c>
    </row>
    <row r="243" spans="29:29" x14ac:dyDescent="0.25">
      <c r="AC243" t="s">
        <v>354</v>
      </c>
    </row>
    <row r="244" spans="29:29" x14ac:dyDescent="0.25">
      <c r="AC244" t="s">
        <v>354</v>
      </c>
    </row>
    <row r="245" spans="29:29" x14ac:dyDescent="0.25">
      <c r="AC245" t="s">
        <v>354</v>
      </c>
    </row>
    <row r="246" spans="29:29" x14ac:dyDescent="0.25">
      <c r="AC246" t="s">
        <v>354</v>
      </c>
    </row>
    <row r="247" spans="29:29" x14ac:dyDescent="0.25">
      <c r="AC247" t="s">
        <v>354</v>
      </c>
    </row>
    <row r="248" spans="29:29" x14ac:dyDescent="0.25">
      <c r="AC248" t="s">
        <v>354</v>
      </c>
    </row>
    <row r="249" spans="29:29" x14ac:dyDescent="0.25">
      <c r="AC249" t="s">
        <v>354</v>
      </c>
    </row>
    <row r="250" spans="29:29" x14ac:dyDescent="0.25">
      <c r="AC250" t="s">
        <v>354</v>
      </c>
    </row>
    <row r="251" spans="29:29" x14ac:dyDescent="0.25">
      <c r="AC251" t="s">
        <v>354</v>
      </c>
    </row>
    <row r="252" spans="29:29" x14ac:dyDescent="0.25">
      <c r="AC252" t="s">
        <v>354</v>
      </c>
    </row>
    <row r="253" spans="29:29" x14ac:dyDescent="0.25">
      <c r="AC253" t="s">
        <v>354</v>
      </c>
    </row>
    <row r="254" spans="29:29" x14ac:dyDescent="0.25">
      <c r="AC254" t="s">
        <v>354</v>
      </c>
    </row>
    <row r="255" spans="29:29" x14ac:dyDescent="0.25">
      <c r="AC255" t="s">
        <v>354</v>
      </c>
    </row>
    <row r="256" spans="29:29" x14ac:dyDescent="0.25">
      <c r="AC256" t="s">
        <v>354</v>
      </c>
    </row>
    <row r="257" spans="29:29" x14ac:dyDescent="0.25">
      <c r="AC257" t="s">
        <v>354</v>
      </c>
    </row>
    <row r="258" spans="29:29" x14ac:dyDescent="0.25">
      <c r="AC258" t="s">
        <v>354</v>
      </c>
    </row>
    <row r="259" spans="29:29" x14ac:dyDescent="0.25">
      <c r="AC259" t="s">
        <v>354</v>
      </c>
    </row>
    <row r="260" spans="29:29" x14ac:dyDescent="0.25">
      <c r="AC260" t="s">
        <v>354</v>
      </c>
    </row>
    <row r="261" spans="29:29" x14ac:dyDescent="0.25">
      <c r="AC261" t="s">
        <v>354</v>
      </c>
    </row>
    <row r="262" spans="29:29" x14ac:dyDescent="0.25">
      <c r="AC262" t="s">
        <v>354</v>
      </c>
    </row>
    <row r="263" spans="29:29" x14ac:dyDescent="0.25">
      <c r="AC263" t="s">
        <v>354</v>
      </c>
    </row>
    <row r="264" spans="29:29" x14ac:dyDescent="0.25">
      <c r="AC264" t="s">
        <v>354</v>
      </c>
    </row>
    <row r="265" spans="29:29" x14ac:dyDescent="0.25">
      <c r="AC265" t="s">
        <v>354</v>
      </c>
    </row>
    <row r="266" spans="29:29" x14ac:dyDescent="0.25">
      <c r="AC266" t="s">
        <v>354</v>
      </c>
    </row>
    <row r="267" spans="29:29" x14ac:dyDescent="0.25">
      <c r="AC267" t="s">
        <v>354</v>
      </c>
    </row>
    <row r="268" spans="29:29" x14ac:dyDescent="0.25">
      <c r="AC268" t="s">
        <v>354</v>
      </c>
    </row>
    <row r="269" spans="29:29" x14ac:dyDescent="0.25">
      <c r="AC269" t="s">
        <v>354</v>
      </c>
    </row>
    <row r="270" spans="29:29" x14ac:dyDescent="0.25">
      <c r="AC270" t="s">
        <v>354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G1048576"/>
    </sheetView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2"/>
  <sheetViews>
    <sheetView workbookViewId="0">
      <selection activeCell="F47" sqref="F47"/>
    </sheetView>
  </sheetViews>
  <sheetFormatPr defaultRowHeight="15" x14ac:dyDescent="0.25"/>
  <sheetData>
    <row r="1" spans="1:18" s="1" customFormat="1" x14ac:dyDescent="0.25">
      <c r="A1" s="2" t="s">
        <v>0</v>
      </c>
      <c r="B1" s="2" t="s">
        <v>94</v>
      </c>
      <c r="C1" t="s">
        <v>151</v>
      </c>
      <c r="D1" s="2" t="s">
        <v>95</v>
      </c>
      <c r="E1" s="2" t="s">
        <v>1</v>
      </c>
      <c r="F1" s="2" t="s">
        <v>4</v>
      </c>
      <c r="G1" s="2" t="s">
        <v>5</v>
      </c>
      <c r="H1" s="2" t="s">
        <v>8</v>
      </c>
      <c r="I1" s="2" t="s">
        <v>9</v>
      </c>
      <c r="J1" s="2" t="s">
        <v>10</v>
      </c>
      <c r="K1" s="2" t="s">
        <v>11</v>
      </c>
      <c r="L1" s="2" t="s">
        <v>7</v>
      </c>
      <c r="M1" s="2" t="s">
        <v>78</v>
      </c>
      <c r="N1" s="2" t="s">
        <v>79</v>
      </c>
      <c r="O1" s="2" t="s">
        <v>80</v>
      </c>
      <c r="P1" s="2" t="s">
        <v>81</v>
      </c>
      <c r="Q1" s="2" t="s">
        <v>82</v>
      </c>
      <c r="R1" s="2" t="s">
        <v>83</v>
      </c>
    </row>
    <row r="2" spans="1:18" x14ac:dyDescent="0.25">
      <c r="A2" s="3" t="s">
        <v>46</v>
      </c>
      <c r="B2" s="3">
        <v>1</v>
      </c>
      <c r="C2" t="s">
        <v>98</v>
      </c>
      <c r="D2" s="3" t="s">
        <v>96</v>
      </c>
      <c r="E2" s="3">
        <v>1</v>
      </c>
      <c r="F2" s="3" t="s">
        <v>17</v>
      </c>
      <c r="G2" s="3" t="s">
        <v>14</v>
      </c>
      <c r="H2" s="3" t="s">
        <v>47</v>
      </c>
      <c r="I2" s="4">
        <v>15</v>
      </c>
      <c r="J2" s="3" t="s">
        <v>26</v>
      </c>
      <c r="K2" s="3" t="s">
        <v>34</v>
      </c>
      <c r="L2" s="3" t="s">
        <v>42</v>
      </c>
      <c r="M2" s="4">
        <v>150</v>
      </c>
      <c r="N2" s="4">
        <v>175</v>
      </c>
      <c r="O2" s="4">
        <v>200</v>
      </c>
      <c r="P2" s="3" t="s">
        <v>84</v>
      </c>
      <c r="Q2" s="3" t="s">
        <v>85</v>
      </c>
      <c r="R2" s="3" t="s">
        <v>84</v>
      </c>
    </row>
    <row r="3" spans="1:18" x14ac:dyDescent="0.25">
      <c r="A3" s="3" t="s">
        <v>46</v>
      </c>
      <c r="B3" s="3">
        <v>1</v>
      </c>
      <c r="C3" t="s">
        <v>113</v>
      </c>
      <c r="D3" s="3" t="s">
        <v>96</v>
      </c>
      <c r="E3" s="3">
        <v>2</v>
      </c>
      <c r="F3" s="3" t="s">
        <v>17</v>
      </c>
      <c r="G3" s="3" t="s">
        <v>14</v>
      </c>
      <c r="H3" s="3" t="s">
        <v>47</v>
      </c>
      <c r="I3" s="4">
        <v>21</v>
      </c>
      <c r="J3" s="3" t="s">
        <v>26</v>
      </c>
      <c r="K3" s="3" t="s">
        <v>49</v>
      </c>
      <c r="L3" s="3" t="s">
        <v>42</v>
      </c>
      <c r="M3" s="4">
        <v>150</v>
      </c>
      <c r="N3" s="4">
        <v>175</v>
      </c>
      <c r="O3" s="4">
        <v>200</v>
      </c>
      <c r="P3" s="3" t="s">
        <v>84</v>
      </c>
      <c r="Q3" s="3" t="s">
        <v>85</v>
      </c>
      <c r="R3" s="3" t="s">
        <v>85</v>
      </c>
    </row>
    <row r="4" spans="1:18" x14ac:dyDescent="0.25">
      <c r="A4" s="3" t="s">
        <v>74</v>
      </c>
      <c r="B4" s="3">
        <v>4</v>
      </c>
      <c r="C4" t="s">
        <v>114</v>
      </c>
      <c r="D4" s="3" t="s">
        <v>96</v>
      </c>
      <c r="E4" s="3">
        <v>3</v>
      </c>
      <c r="F4" s="3" t="s">
        <v>17</v>
      </c>
      <c r="G4" s="3" t="s">
        <v>14</v>
      </c>
      <c r="H4" s="3" t="s">
        <v>47</v>
      </c>
      <c r="I4" s="4">
        <v>4</v>
      </c>
      <c r="J4" s="3" t="s">
        <v>26</v>
      </c>
      <c r="K4" s="3" t="s">
        <v>34</v>
      </c>
      <c r="L4" s="3" t="s">
        <v>42</v>
      </c>
      <c r="M4" s="4">
        <v>150</v>
      </c>
      <c r="N4" s="4">
        <v>175</v>
      </c>
      <c r="O4" s="4">
        <v>200</v>
      </c>
      <c r="P4" s="3" t="s">
        <v>84</v>
      </c>
      <c r="Q4" s="3" t="s">
        <v>85</v>
      </c>
      <c r="R4" s="3" t="s">
        <v>84</v>
      </c>
    </row>
    <row r="5" spans="1:18" x14ac:dyDescent="0.25">
      <c r="A5" s="3" t="s">
        <v>74</v>
      </c>
      <c r="B5" s="3">
        <v>4</v>
      </c>
      <c r="C5" t="s">
        <v>114</v>
      </c>
      <c r="D5" s="3" t="s">
        <v>96</v>
      </c>
      <c r="E5" s="3">
        <v>3</v>
      </c>
      <c r="F5" s="3" t="s">
        <v>71</v>
      </c>
      <c r="G5" s="3" t="s">
        <v>14</v>
      </c>
      <c r="H5" s="3" t="s">
        <v>47</v>
      </c>
      <c r="I5" s="4">
        <v>4</v>
      </c>
      <c r="J5" s="3" t="s">
        <v>26</v>
      </c>
      <c r="K5" s="3" t="s">
        <v>34</v>
      </c>
      <c r="L5" s="3" t="s">
        <v>42</v>
      </c>
      <c r="M5" s="4">
        <v>150</v>
      </c>
      <c r="N5" s="4">
        <v>175</v>
      </c>
      <c r="O5" s="4">
        <v>200</v>
      </c>
      <c r="P5" s="3" t="s">
        <v>84</v>
      </c>
      <c r="Q5" s="3" t="s">
        <v>85</v>
      </c>
      <c r="R5" s="3" t="s">
        <v>84</v>
      </c>
    </row>
    <row r="6" spans="1:18" x14ac:dyDescent="0.25">
      <c r="A6" s="3" t="s">
        <v>74</v>
      </c>
      <c r="B6" s="3">
        <v>4</v>
      </c>
      <c r="C6" t="s">
        <v>99</v>
      </c>
      <c r="D6" s="3" t="s">
        <v>96</v>
      </c>
      <c r="E6" s="3">
        <v>4</v>
      </c>
      <c r="F6" s="3" t="s">
        <v>71</v>
      </c>
      <c r="G6" s="3" t="s">
        <v>14</v>
      </c>
      <c r="H6" s="3" t="s">
        <v>47</v>
      </c>
      <c r="I6" s="4">
        <v>4</v>
      </c>
      <c r="J6" s="3" t="s">
        <v>26</v>
      </c>
      <c r="K6" s="3" t="s">
        <v>34</v>
      </c>
      <c r="L6" s="3" t="s">
        <v>42</v>
      </c>
      <c r="M6" s="4">
        <v>150</v>
      </c>
      <c r="N6" s="4">
        <v>175</v>
      </c>
      <c r="O6" s="4">
        <v>200</v>
      </c>
      <c r="P6" s="3" t="s">
        <v>84</v>
      </c>
      <c r="Q6" s="3" t="s">
        <v>85</v>
      </c>
      <c r="R6" s="3" t="s">
        <v>84</v>
      </c>
    </row>
    <row r="7" spans="1:18" x14ac:dyDescent="0.25">
      <c r="A7" s="3" t="s">
        <v>74</v>
      </c>
      <c r="B7" s="3">
        <v>4</v>
      </c>
      <c r="C7" t="s">
        <v>99</v>
      </c>
      <c r="D7" s="3" t="s">
        <v>96</v>
      </c>
      <c r="E7" s="3">
        <v>4</v>
      </c>
      <c r="F7" s="3" t="s">
        <v>17</v>
      </c>
      <c r="G7" s="3" t="s">
        <v>14</v>
      </c>
      <c r="H7" s="3" t="s">
        <v>47</v>
      </c>
      <c r="I7" s="4">
        <v>4</v>
      </c>
      <c r="J7" s="3" t="s">
        <v>26</v>
      </c>
      <c r="K7" s="3" t="s">
        <v>34</v>
      </c>
      <c r="L7" s="3" t="s">
        <v>42</v>
      </c>
      <c r="M7" s="4">
        <v>150</v>
      </c>
      <c r="N7" s="4">
        <v>175</v>
      </c>
      <c r="O7" s="4">
        <v>200</v>
      </c>
      <c r="P7" s="3" t="s">
        <v>84</v>
      </c>
      <c r="Q7" s="3" t="s">
        <v>85</v>
      </c>
      <c r="R7" s="3" t="s">
        <v>84</v>
      </c>
    </row>
    <row r="8" spans="1:18" x14ac:dyDescent="0.25">
      <c r="A8" s="3" t="s">
        <v>86</v>
      </c>
      <c r="B8" s="3">
        <v>5</v>
      </c>
      <c r="C8" t="s">
        <v>115</v>
      </c>
      <c r="D8" s="3" t="s">
        <v>96</v>
      </c>
      <c r="E8" s="3">
        <v>3</v>
      </c>
      <c r="F8" s="3" t="s">
        <v>29</v>
      </c>
      <c r="G8" s="3" t="s">
        <v>14</v>
      </c>
      <c r="H8" s="3" t="s">
        <v>47</v>
      </c>
      <c r="I8" s="4">
        <v>1</v>
      </c>
      <c r="J8" s="3" t="s">
        <v>26</v>
      </c>
      <c r="K8" s="3" t="s">
        <v>34</v>
      </c>
      <c r="L8" s="3" t="s">
        <v>42</v>
      </c>
      <c r="M8" s="4">
        <v>150</v>
      </c>
      <c r="N8" s="4">
        <v>175</v>
      </c>
      <c r="O8" s="4">
        <v>200</v>
      </c>
      <c r="P8" s="3" t="s">
        <v>84</v>
      </c>
      <c r="Q8" s="3" t="s">
        <v>85</v>
      </c>
      <c r="R8" s="3" t="s">
        <v>84</v>
      </c>
    </row>
    <row r="9" spans="1:18" x14ac:dyDescent="0.25">
      <c r="A9" s="3" t="s">
        <v>86</v>
      </c>
      <c r="B9" s="3">
        <v>5</v>
      </c>
      <c r="C9" t="s">
        <v>116</v>
      </c>
      <c r="D9" s="3" t="s">
        <v>96</v>
      </c>
      <c r="E9" s="3">
        <v>4</v>
      </c>
      <c r="F9" s="3" t="s">
        <v>87</v>
      </c>
      <c r="G9" s="3" t="s">
        <v>14</v>
      </c>
      <c r="H9" s="3" t="s">
        <v>88</v>
      </c>
      <c r="I9" s="4">
        <v>1</v>
      </c>
      <c r="J9" s="3" t="s">
        <v>26</v>
      </c>
      <c r="K9" s="3" t="s">
        <v>34</v>
      </c>
      <c r="L9" s="3" t="s">
        <v>61</v>
      </c>
      <c r="M9" s="4">
        <v>120</v>
      </c>
      <c r="N9" s="4">
        <v>120</v>
      </c>
      <c r="O9" s="4">
        <v>120</v>
      </c>
      <c r="P9" s="3" t="s">
        <v>84</v>
      </c>
      <c r="Q9" s="3" t="s">
        <v>85</v>
      </c>
      <c r="R9" s="3" t="s">
        <v>84</v>
      </c>
    </row>
    <row r="10" spans="1:18" x14ac:dyDescent="0.25">
      <c r="A10" s="3" t="s">
        <v>86</v>
      </c>
      <c r="B10" s="3">
        <v>5</v>
      </c>
      <c r="C10" t="s">
        <v>116</v>
      </c>
      <c r="D10" s="3" t="s">
        <v>96</v>
      </c>
      <c r="E10" s="3">
        <v>4</v>
      </c>
      <c r="F10" s="3" t="s">
        <v>87</v>
      </c>
      <c r="G10" s="3" t="s">
        <v>14</v>
      </c>
      <c r="H10" s="3" t="s">
        <v>47</v>
      </c>
      <c r="I10" s="4">
        <v>1</v>
      </c>
      <c r="J10" s="3" t="s">
        <v>26</v>
      </c>
      <c r="K10" s="3" t="s">
        <v>34</v>
      </c>
      <c r="L10" s="3" t="s">
        <v>61</v>
      </c>
      <c r="M10" s="4">
        <v>120</v>
      </c>
      <c r="N10" s="4">
        <v>120</v>
      </c>
      <c r="O10" s="4">
        <v>120</v>
      </c>
      <c r="P10" s="3" t="s">
        <v>84</v>
      </c>
      <c r="Q10" s="3" t="s">
        <v>85</v>
      </c>
      <c r="R10" s="3" t="s">
        <v>84</v>
      </c>
    </row>
    <row r="11" spans="1:18" x14ac:dyDescent="0.25">
      <c r="A11" s="3" t="s">
        <v>86</v>
      </c>
      <c r="B11" s="3">
        <v>5</v>
      </c>
      <c r="C11" t="s">
        <v>100</v>
      </c>
      <c r="D11" s="3" t="s">
        <v>96</v>
      </c>
      <c r="E11" s="3">
        <v>5</v>
      </c>
      <c r="F11" s="3" t="s">
        <v>87</v>
      </c>
      <c r="G11" s="3" t="s">
        <v>14</v>
      </c>
      <c r="H11" s="3" t="s">
        <v>89</v>
      </c>
      <c r="I11" s="4">
        <v>1</v>
      </c>
      <c r="J11" s="3" t="s">
        <v>26</v>
      </c>
      <c r="K11" s="3" t="s">
        <v>34</v>
      </c>
      <c r="L11" s="3" t="s">
        <v>61</v>
      </c>
      <c r="M11" s="4">
        <v>120</v>
      </c>
      <c r="N11" s="4">
        <v>120</v>
      </c>
      <c r="O11" s="4">
        <v>120</v>
      </c>
      <c r="P11" s="3" t="s">
        <v>84</v>
      </c>
      <c r="Q11" s="3" t="s">
        <v>85</v>
      </c>
      <c r="R11" s="3" t="s">
        <v>84</v>
      </c>
    </row>
    <row r="12" spans="1:18" x14ac:dyDescent="0.25">
      <c r="A12" s="3" t="s">
        <v>86</v>
      </c>
      <c r="B12" s="3">
        <v>5</v>
      </c>
      <c r="C12" t="s">
        <v>116</v>
      </c>
      <c r="D12" s="3" t="s">
        <v>96</v>
      </c>
      <c r="E12" s="3">
        <v>4</v>
      </c>
      <c r="F12" s="3" t="s">
        <v>87</v>
      </c>
      <c r="G12" s="3" t="s">
        <v>14</v>
      </c>
      <c r="H12" s="3" t="s">
        <v>90</v>
      </c>
      <c r="I12" s="4">
        <v>1</v>
      </c>
      <c r="J12" s="3" t="s">
        <v>26</v>
      </c>
      <c r="K12" s="3" t="s">
        <v>34</v>
      </c>
      <c r="L12" s="3" t="s">
        <v>61</v>
      </c>
      <c r="M12" s="4">
        <v>120</v>
      </c>
      <c r="N12" s="4">
        <v>120</v>
      </c>
      <c r="O12" s="4">
        <v>120</v>
      </c>
      <c r="P12" s="3" t="s">
        <v>84</v>
      </c>
      <c r="Q12" s="3" t="s">
        <v>85</v>
      </c>
      <c r="R12" s="3" t="s">
        <v>84</v>
      </c>
    </row>
    <row r="13" spans="1:18" x14ac:dyDescent="0.25">
      <c r="A13" s="3" t="s">
        <v>86</v>
      </c>
      <c r="B13" s="3">
        <v>5</v>
      </c>
      <c r="C13" t="s">
        <v>115</v>
      </c>
      <c r="D13" s="3" t="s">
        <v>96</v>
      </c>
      <c r="E13" s="3">
        <v>3</v>
      </c>
      <c r="F13" s="3" t="s">
        <v>29</v>
      </c>
      <c r="G13" s="3" t="s">
        <v>14</v>
      </c>
      <c r="H13" s="3" t="s">
        <v>25</v>
      </c>
      <c r="I13" s="4">
        <v>2</v>
      </c>
      <c r="J13" s="3" t="s">
        <v>26</v>
      </c>
      <c r="K13" s="3" t="s">
        <v>34</v>
      </c>
      <c r="L13" s="3" t="s">
        <v>68</v>
      </c>
      <c r="M13" s="4">
        <v>80</v>
      </c>
      <c r="N13" s="4">
        <v>80</v>
      </c>
      <c r="O13" s="4">
        <v>80</v>
      </c>
      <c r="P13" s="3" t="s">
        <v>84</v>
      </c>
      <c r="Q13" s="3" t="s">
        <v>85</v>
      </c>
      <c r="R13" s="3" t="s">
        <v>84</v>
      </c>
    </row>
    <row r="14" spans="1:18" x14ac:dyDescent="0.25">
      <c r="A14" s="3" t="s">
        <v>86</v>
      </c>
      <c r="B14" s="3">
        <v>5</v>
      </c>
      <c r="C14" t="s">
        <v>117</v>
      </c>
      <c r="D14" s="3" t="s">
        <v>96</v>
      </c>
      <c r="E14" s="3">
        <v>2</v>
      </c>
      <c r="F14" s="3" t="s">
        <v>73</v>
      </c>
      <c r="G14" s="3" t="s">
        <v>14</v>
      </c>
      <c r="H14" s="3" t="s">
        <v>25</v>
      </c>
      <c r="I14" s="4">
        <v>2.5</v>
      </c>
      <c r="J14" s="3" t="s">
        <v>33</v>
      </c>
      <c r="K14" s="3" t="s">
        <v>34</v>
      </c>
      <c r="L14" s="3" t="s">
        <v>30</v>
      </c>
      <c r="M14" s="4">
        <v>3500</v>
      </c>
      <c r="N14" s="4">
        <v>3500</v>
      </c>
      <c r="O14" s="4">
        <v>3500</v>
      </c>
      <c r="P14" s="3" t="s">
        <v>84</v>
      </c>
      <c r="Q14" s="3" t="s">
        <v>84</v>
      </c>
      <c r="R14" s="3" t="s">
        <v>85</v>
      </c>
    </row>
    <row r="15" spans="1:18" x14ac:dyDescent="0.25">
      <c r="A15" s="3" t="s">
        <v>86</v>
      </c>
      <c r="B15" s="3">
        <v>5</v>
      </c>
      <c r="C15" t="s">
        <v>117</v>
      </c>
      <c r="D15" s="3" t="s">
        <v>96</v>
      </c>
      <c r="E15" s="3">
        <v>2</v>
      </c>
      <c r="F15" s="3" t="s">
        <v>73</v>
      </c>
      <c r="G15" s="3" t="s">
        <v>14</v>
      </c>
      <c r="H15" s="3" t="s">
        <v>25</v>
      </c>
      <c r="I15" s="4">
        <v>2.5</v>
      </c>
      <c r="J15" s="3" t="s">
        <v>33</v>
      </c>
      <c r="K15" s="3" t="s">
        <v>34</v>
      </c>
      <c r="L15" s="3" t="s">
        <v>68</v>
      </c>
      <c r="M15" s="4">
        <v>3500</v>
      </c>
      <c r="N15" s="4">
        <v>3500</v>
      </c>
      <c r="O15" s="4">
        <v>3500</v>
      </c>
      <c r="P15" s="3" t="s">
        <v>84</v>
      </c>
      <c r="Q15" s="3" t="s">
        <v>84</v>
      </c>
      <c r="R15" s="3" t="s">
        <v>85</v>
      </c>
    </row>
    <row r="16" spans="1:18" x14ac:dyDescent="0.25">
      <c r="A16" s="3" t="s">
        <v>86</v>
      </c>
      <c r="B16" s="3">
        <v>5</v>
      </c>
      <c r="C16" t="s">
        <v>117</v>
      </c>
      <c r="D16" s="3" t="s">
        <v>96</v>
      </c>
      <c r="E16" s="3">
        <v>2</v>
      </c>
      <c r="F16" s="3" t="s">
        <v>73</v>
      </c>
      <c r="G16" s="3" t="s">
        <v>14</v>
      </c>
      <c r="H16" s="3" t="s">
        <v>47</v>
      </c>
      <c r="I16" s="4">
        <v>3</v>
      </c>
      <c r="J16" s="3" t="s">
        <v>33</v>
      </c>
      <c r="K16" s="3" t="s">
        <v>34</v>
      </c>
      <c r="L16" s="3" t="s">
        <v>42</v>
      </c>
      <c r="M16" s="4">
        <v>4000</v>
      </c>
      <c r="N16" s="4">
        <v>4000</v>
      </c>
      <c r="O16" s="4">
        <v>4000</v>
      </c>
      <c r="P16" s="3" t="s">
        <v>84</v>
      </c>
      <c r="Q16" s="3" t="s">
        <v>84</v>
      </c>
      <c r="R16" s="3" t="s">
        <v>85</v>
      </c>
    </row>
    <row r="17" spans="1:18" x14ac:dyDescent="0.25">
      <c r="A17" s="3" t="s">
        <v>86</v>
      </c>
      <c r="B17" s="3">
        <v>5</v>
      </c>
      <c r="C17" t="s">
        <v>118</v>
      </c>
      <c r="D17" s="3" t="s">
        <v>96</v>
      </c>
      <c r="E17" s="3">
        <v>1</v>
      </c>
      <c r="F17" s="3" t="s">
        <v>17</v>
      </c>
      <c r="G17" s="3" t="s">
        <v>14</v>
      </c>
      <c r="H17" s="3" t="s">
        <v>25</v>
      </c>
      <c r="I17" s="4">
        <v>100</v>
      </c>
      <c r="J17" s="3" t="s">
        <v>26</v>
      </c>
      <c r="K17" s="3" t="s">
        <v>34</v>
      </c>
      <c r="L17" s="3" t="s">
        <v>30</v>
      </c>
      <c r="M17" s="4">
        <v>3000</v>
      </c>
      <c r="N17" s="4">
        <v>3000</v>
      </c>
      <c r="O17" s="4">
        <v>3000</v>
      </c>
      <c r="P17" s="3" t="s">
        <v>84</v>
      </c>
      <c r="Q17" s="3" t="s">
        <v>85</v>
      </c>
      <c r="R17" s="3" t="s">
        <v>84</v>
      </c>
    </row>
    <row r="18" spans="1:18" x14ac:dyDescent="0.25">
      <c r="A18" s="3" t="s">
        <v>86</v>
      </c>
      <c r="B18" s="3">
        <v>5</v>
      </c>
      <c r="C18" t="s">
        <v>118</v>
      </c>
      <c r="D18" s="3" t="s">
        <v>96</v>
      </c>
      <c r="E18" s="3">
        <v>1</v>
      </c>
      <c r="F18" s="3" t="s">
        <v>17</v>
      </c>
      <c r="G18" s="3" t="s">
        <v>14</v>
      </c>
      <c r="H18" s="3" t="s">
        <v>25</v>
      </c>
      <c r="I18" s="4">
        <v>100</v>
      </c>
      <c r="J18" s="3" t="s">
        <v>26</v>
      </c>
      <c r="K18" s="3" t="s">
        <v>34</v>
      </c>
      <c r="L18" s="3" t="s">
        <v>68</v>
      </c>
      <c r="M18" s="4">
        <v>80</v>
      </c>
      <c r="N18" s="4">
        <v>80</v>
      </c>
      <c r="O18" s="4">
        <v>80</v>
      </c>
      <c r="P18" s="3" t="s">
        <v>84</v>
      </c>
      <c r="Q18" s="3" t="s">
        <v>85</v>
      </c>
      <c r="R18" s="3" t="s">
        <v>84</v>
      </c>
    </row>
    <row r="19" spans="1:18" x14ac:dyDescent="0.25">
      <c r="A19" s="3" t="s">
        <v>86</v>
      </c>
      <c r="B19" s="3">
        <v>5</v>
      </c>
      <c r="C19" t="s">
        <v>118</v>
      </c>
      <c r="D19" s="3" t="s">
        <v>96</v>
      </c>
      <c r="E19" s="3">
        <v>1</v>
      </c>
      <c r="F19" s="3" t="s">
        <v>17</v>
      </c>
      <c r="G19" s="3" t="s">
        <v>14</v>
      </c>
      <c r="H19" s="3" t="s">
        <v>47</v>
      </c>
      <c r="I19" s="4">
        <v>150</v>
      </c>
      <c r="J19" s="3" t="s">
        <v>26</v>
      </c>
      <c r="K19" s="3" t="s">
        <v>34</v>
      </c>
      <c r="L19" s="3" t="s">
        <v>42</v>
      </c>
      <c r="M19" s="4">
        <v>150</v>
      </c>
      <c r="N19" s="4">
        <v>175</v>
      </c>
      <c r="O19" s="4">
        <v>200</v>
      </c>
      <c r="P19" s="3" t="s">
        <v>84</v>
      </c>
      <c r="Q19" s="3" t="s">
        <v>85</v>
      </c>
      <c r="R19" s="3" t="s">
        <v>84</v>
      </c>
    </row>
    <row r="20" spans="1:18" x14ac:dyDescent="0.25">
      <c r="A20" s="3" t="s">
        <v>48</v>
      </c>
      <c r="B20" s="3">
        <v>2</v>
      </c>
      <c r="C20" t="s">
        <v>101</v>
      </c>
      <c r="D20" s="3" t="s">
        <v>96</v>
      </c>
      <c r="E20" s="3">
        <v>2</v>
      </c>
      <c r="F20" s="3" t="s">
        <v>17</v>
      </c>
      <c r="G20" s="3" t="s">
        <v>14</v>
      </c>
      <c r="H20" s="3" t="s">
        <v>25</v>
      </c>
      <c r="I20" s="4">
        <v>15</v>
      </c>
      <c r="J20" s="3" t="s">
        <v>26</v>
      </c>
      <c r="K20" s="3" t="s">
        <v>34</v>
      </c>
      <c r="L20" s="3" t="s">
        <v>68</v>
      </c>
      <c r="M20" s="4">
        <v>80</v>
      </c>
      <c r="N20" s="4">
        <v>80</v>
      </c>
      <c r="O20" s="4">
        <v>80</v>
      </c>
      <c r="P20" s="3" t="s">
        <v>84</v>
      </c>
      <c r="Q20" s="3" t="s">
        <v>85</v>
      </c>
      <c r="R20" s="3" t="s">
        <v>84</v>
      </c>
    </row>
    <row r="21" spans="1:18" x14ac:dyDescent="0.25">
      <c r="A21" s="3" t="s">
        <v>48</v>
      </c>
      <c r="B21" s="3">
        <v>2</v>
      </c>
      <c r="C21" t="s">
        <v>101</v>
      </c>
      <c r="D21" s="3" t="s">
        <v>96</v>
      </c>
      <c r="E21" s="3">
        <v>2</v>
      </c>
      <c r="F21" s="3" t="s">
        <v>17</v>
      </c>
      <c r="G21" s="3" t="s">
        <v>14</v>
      </c>
      <c r="H21" s="3" t="s">
        <v>47</v>
      </c>
      <c r="I21" s="4">
        <v>25</v>
      </c>
      <c r="J21" s="3" t="s">
        <v>26</v>
      </c>
      <c r="K21" s="3" t="s">
        <v>34</v>
      </c>
      <c r="L21" s="3" t="s">
        <v>42</v>
      </c>
      <c r="M21" s="4">
        <v>150</v>
      </c>
      <c r="N21" s="4">
        <v>175</v>
      </c>
      <c r="O21" s="4">
        <v>200</v>
      </c>
      <c r="P21" s="3" t="s">
        <v>84</v>
      </c>
      <c r="Q21" s="3" t="s">
        <v>85</v>
      </c>
      <c r="R21" s="3" t="s">
        <v>84</v>
      </c>
    </row>
    <row r="22" spans="1:18" x14ac:dyDescent="0.25">
      <c r="A22" s="3" t="s">
        <v>48</v>
      </c>
      <c r="B22" s="3">
        <v>2</v>
      </c>
      <c r="C22" t="s">
        <v>119</v>
      </c>
      <c r="D22" s="3" t="s">
        <v>96</v>
      </c>
      <c r="E22" s="3">
        <v>1</v>
      </c>
      <c r="F22" s="3" t="s">
        <v>17</v>
      </c>
      <c r="G22" s="3" t="s">
        <v>14</v>
      </c>
      <c r="H22" s="3" t="s">
        <v>25</v>
      </c>
      <c r="I22" s="4">
        <v>30</v>
      </c>
      <c r="J22" s="3" t="s">
        <v>26</v>
      </c>
      <c r="K22" s="3" t="s">
        <v>34</v>
      </c>
      <c r="L22" s="3" t="s">
        <v>68</v>
      </c>
      <c r="M22" s="4">
        <v>75</v>
      </c>
      <c r="N22" s="4">
        <v>70</v>
      </c>
      <c r="O22" s="4">
        <v>80</v>
      </c>
      <c r="P22" s="3" t="s">
        <v>84</v>
      </c>
      <c r="Q22" s="3" t="s">
        <v>85</v>
      </c>
      <c r="R22" s="3" t="s">
        <v>84</v>
      </c>
    </row>
    <row r="23" spans="1:18" x14ac:dyDescent="0.25">
      <c r="A23" s="3" t="s">
        <v>48</v>
      </c>
      <c r="B23" s="3">
        <v>2</v>
      </c>
      <c r="C23" t="s">
        <v>119</v>
      </c>
      <c r="D23" s="3" t="s">
        <v>96</v>
      </c>
      <c r="E23" s="3">
        <v>1</v>
      </c>
      <c r="F23" s="3" t="s">
        <v>17</v>
      </c>
      <c r="G23" s="3" t="s">
        <v>14</v>
      </c>
      <c r="H23" s="3" t="s">
        <v>47</v>
      </c>
      <c r="I23" s="4">
        <v>31</v>
      </c>
      <c r="J23" s="3" t="s">
        <v>26</v>
      </c>
      <c r="K23" s="3" t="s">
        <v>49</v>
      </c>
      <c r="L23" s="3" t="s">
        <v>42</v>
      </c>
      <c r="M23" s="4">
        <v>150</v>
      </c>
      <c r="N23" s="4">
        <v>175</v>
      </c>
      <c r="O23" s="4">
        <v>200</v>
      </c>
      <c r="P23" s="3" t="s">
        <v>84</v>
      </c>
      <c r="Q23" s="3" t="s">
        <v>85</v>
      </c>
      <c r="R23" s="3" t="s">
        <v>84</v>
      </c>
    </row>
    <row r="24" spans="1:18" x14ac:dyDescent="0.25">
      <c r="A24" s="3" t="s">
        <v>31</v>
      </c>
      <c r="B24" s="3">
        <v>3</v>
      </c>
      <c r="C24" t="s">
        <v>120</v>
      </c>
      <c r="D24" s="3" t="s">
        <v>96</v>
      </c>
      <c r="E24" s="3">
        <v>2</v>
      </c>
      <c r="F24" s="3" t="s">
        <v>17</v>
      </c>
      <c r="G24" s="3" t="s">
        <v>14</v>
      </c>
      <c r="H24" s="3" t="s">
        <v>40</v>
      </c>
      <c r="I24" s="4">
        <v>10</v>
      </c>
      <c r="J24" s="3" t="s">
        <v>26</v>
      </c>
      <c r="K24" s="3" t="s">
        <v>34</v>
      </c>
      <c r="L24" s="3" t="s">
        <v>30</v>
      </c>
      <c r="M24" s="4">
        <v>120</v>
      </c>
      <c r="N24" s="4">
        <v>120</v>
      </c>
      <c r="O24" s="4">
        <v>120</v>
      </c>
      <c r="P24" s="3" t="s">
        <v>84</v>
      </c>
      <c r="Q24" s="3" t="s">
        <v>85</v>
      </c>
      <c r="R24" s="3" t="s">
        <v>84</v>
      </c>
    </row>
    <row r="25" spans="1:18" x14ac:dyDescent="0.25">
      <c r="A25" s="3" t="s">
        <v>31</v>
      </c>
      <c r="B25" s="3">
        <v>3</v>
      </c>
      <c r="C25" t="s">
        <v>102</v>
      </c>
      <c r="D25" s="3" t="s">
        <v>96</v>
      </c>
      <c r="E25" s="3">
        <v>1</v>
      </c>
      <c r="F25" s="3" t="s">
        <v>17</v>
      </c>
      <c r="G25" s="3" t="s">
        <v>14</v>
      </c>
      <c r="H25" s="3" t="s">
        <v>25</v>
      </c>
      <c r="I25" s="4">
        <v>10</v>
      </c>
      <c r="J25" s="3" t="s">
        <v>26</v>
      </c>
      <c r="K25" s="3" t="s">
        <v>34</v>
      </c>
      <c r="L25" s="3" t="s">
        <v>30</v>
      </c>
      <c r="M25" s="4">
        <v>75</v>
      </c>
      <c r="N25" s="4">
        <v>70</v>
      </c>
      <c r="O25" s="4">
        <v>80</v>
      </c>
      <c r="P25" s="3" t="s">
        <v>84</v>
      </c>
      <c r="Q25" s="3" t="s">
        <v>85</v>
      </c>
      <c r="R25" s="3" t="s">
        <v>84</v>
      </c>
    </row>
    <row r="26" spans="1:18" x14ac:dyDescent="0.25">
      <c r="A26" s="3" t="s">
        <v>31</v>
      </c>
      <c r="B26" s="3">
        <v>3</v>
      </c>
      <c r="C26" t="s">
        <v>120</v>
      </c>
      <c r="D26" s="3" t="s">
        <v>96</v>
      </c>
      <c r="E26" s="3">
        <v>2</v>
      </c>
      <c r="F26" s="3" t="s">
        <v>17</v>
      </c>
      <c r="G26" s="3" t="s">
        <v>14</v>
      </c>
      <c r="H26" s="3" t="s">
        <v>40</v>
      </c>
      <c r="I26" s="4">
        <v>10</v>
      </c>
      <c r="J26" s="3" t="s">
        <v>26</v>
      </c>
      <c r="K26" s="3" t="s">
        <v>34</v>
      </c>
      <c r="L26" s="3" t="s">
        <v>42</v>
      </c>
      <c r="M26" s="4">
        <v>150</v>
      </c>
      <c r="N26" s="4">
        <v>175</v>
      </c>
      <c r="O26" s="4">
        <v>200</v>
      </c>
      <c r="P26" s="3" t="s">
        <v>84</v>
      </c>
      <c r="Q26" s="3" t="s">
        <v>85</v>
      </c>
      <c r="R26" s="3" t="s">
        <v>84</v>
      </c>
    </row>
    <row r="27" spans="1:18" x14ac:dyDescent="0.25">
      <c r="A27" s="3" t="s">
        <v>31</v>
      </c>
      <c r="B27" s="3">
        <v>3</v>
      </c>
      <c r="C27" t="s">
        <v>102</v>
      </c>
      <c r="D27" s="3" t="s">
        <v>96</v>
      </c>
      <c r="E27" s="3">
        <v>1</v>
      </c>
      <c r="F27" s="3" t="s">
        <v>17</v>
      </c>
      <c r="G27" s="3" t="s">
        <v>14</v>
      </c>
      <c r="H27" s="3" t="s">
        <v>40</v>
      </c>
      <c r="I27" s="4">
        <v>10</v>
      </c>
      <c r="J27" s="3" t="s">
        <v>26</v>
      </c>
      <c r="K27" s="3" t="s">
        <v>34</v>
      </c>
      <c r="L27" s="3" t="s">
        <v>42</v>
      </c>
      <c r="M27" s="4">
        <v>150</v>
      </c>
      <c r="N27" s="4">
        <v>175</v>
      </c>
      <c r="O27" s="4">
        <v>200</v>
      </c>
      <c r="P27" s="3" t="s">
        <v>84</v>
      </c>
      <c r="Q27" s="3" t="s">
        <v>85</v>
      </c>
      <c r="R27" s="3" t="s">
        <v>84</v>
      </c>
    </row>
    <row r="28" spans="1:18" x14ac:dyDescent="0.25">
      <c r="A28" s="3" t="s">
        <v>55</v>
      </c>
      <c r="B28" s="3">
        <v>2</v>
      </c>
      <c r="C28" t="s">
        <v>121</v>
      </c>
      <c r="D28" s="3" t="s">
        <v>96</v>
      </c>
      <c r="E28" s="3">
        <v>2</v>
      </c>
      <c r="F28" s="3" t="s">
        <v>17</v>
      </c>
      <c r="G28" s="3" t="s">
        <v>14</v>
      </c>
      <c r="H28" s="3" t="s">
        <v>47</v>
      </c>
      <c r="I28" s="4">
        <v>4</v>
      </c>
      <c r="J28" s="3" t="s">
        <v>26</v>
      </c>
      <c r="K28" s="3" t="s">
        <v>34</v>
      </c>
      <c r="L28" s="3" t="s">
        <v>42</v>
      </c>
      <c r="M28" s="4">
        <v>150</v>
      </c>
      <c r="N28" s="4">
        <v>175</v>
      </c>
      <c r="O28" s="4">
        <v>200</v>
      </c>
      <c r="P28" s="3" t="s">
        <v>84</v>
      </c>
      <c r="Q28" s="3" t="s">
        <v>85</v>
      </c>
      <c r="R28" s="3" t="s">
        <v>84</v>
      </c>
    </row>
    <row r="29" spans="1:18" x14ac:dyDescent="0.25">
      <c r="A29" s="3" t="s">
        <v>24</v>
      </c>
      <c r="B29" s="3">
        <v>4</v>
      </c>
      <c r="C29" t="s">
        <v>122</v>
      </c>
      <c r="D29" s="3" t="s">
        <v>96</v>
      </c>
      <c r="E29" s="3">
        <v>2</v>
      </c>
      <c r="F29" s="3" t="s">
        <v>17</v>
      </c>
      <c r="G29" s="3" t="s">
        <v>14</v>
      </c>
      <c r="H29" s="3" t="s">
        <v>25</v>
      </c>
      <c r="I29" s="4">
        <v>5</v>
      </c>
      <c r="J29" s="3" t="s">
        <v>26</v>
      </c>
      <c r="K29" s="3" t="s">
        <v>34</v>
      </c>
      <c r="L29" s="3" t="s">
        <v>30</v>
      </c>
      <c r="M29" s="4">
        <v>135</v>
      </c>
      <c r="N29" s="4">
        <v>70</v>
      </c>
      <c r="O29" s="4">
        <v>100</v>
      </c>
      <c r="P29" s="3" t="s">
        <v>84</v>
      </c>
      <c r="Q29" s="3" t="s">
        <v>85</v>
      </c>
      <c r="R29" s="3" t="s">
        <v>84</v>
      </c>
    </row>
    <row r="30" spans="1:18" x14ac:dyDescent="0.25">
      <c r="A30" s="3" t="s">
        <v>24</v>
      </c>
      <c r="B30" s="3">
        <v>4</v>
      </c>
      <c r="C30" t="s">
        <v>122</v>
      </c>
      <c r="D30" s="3" t="s">
        <v>96</v>
      </c>
      <c r="E30" s="3">
        <v>2</v>
      </c>
      <c r="F30" s="3" t="s">
        <v>17</v>
      </c>
      <c r="G30" s="3" t="s">
        <v>14</v>
      </c>
      <c r="H30" s="3" t="s">
        <v>47</v>
      </c>
      <c r="I30" s="4">
        <v>5</v>
      </c>
      <c r="J30" s="3" t="s">
        <v>26</v>
      </c>
      <c r="K30" s="3" t="s">
        <v>34</v>
      </c>
      <c r="L30" s="3" t="s">
        <v>42</v>
      </c>
      <c r="M30" s="4">
        <v>150</v>
      </c>
      <c r="N30" s="4">
        <v>175</v>
      </c>
      <c r="O30" s="4">
        <v>200</v>
      </c>
      <c r="P30" s="3" t="s">
        <v>84</v>
      </c>
      <c r="Q30" s="3" t="s">
        <v>85</v>
      </c>
      <c r="R30" s="3" t="s">
        <v>84</v>
      </c>
    </row>
    <row r="31" spans="1:18" x14ac:dyDescent="0.25">
      <c r="A31" s="3" t="s">
        <v>39</v>
      </c>
      <c r="B31" s="3">
        <v>5</v>
      </c>
      <c r="C31" t="s">
        <v>123</v>
      </c>
      <c r="D31" s="3" t="s">
        <v>96</v>
      </c>
      <c r="E31" s="3">
        <v>1</v>
      </c>
      <c r="F31" s="3" t="s">
        <v>17</v>
      </c>
      <c r="G31" s="3" t="s">
        <v>14</v>
      </c>
      <c r="H31" s="3" t="s">
        <v>47</v>
      </c>
      <c r="I31" s="4">
        <v>2</v>
      </c>
      <c r="J31" s="3" t="s">
        <v>26</v>
      </c>
      <c r="K31" s="3" t="s">
        <v>34</v>
      </c>
      <c r="L31" s="3" t="s">
        <v>42</v>
      </c>
      <c r="M31" s="4">
        <v>150</v>
      </c>
      <c r="N31" s="4">
        <v>175</v>
      </c>
      <c r="O31" s="4">
        <v>200</v>
      </c>
      <c r="P31" s="3" t="s">
        <v>85</v>
      </c>
      <c r="Q31" s="3" t="s">
        <v>84</v>
      </c>
      <c r="R31" s="3" t="s">
        <v>84</v>
      </c>
    </row>
    <row r="32" spans="1:18" x14ac:dyDescent="0.25">
      <c r="A32" s="3" t="s">
        <v>39</v>
      </c>
      <c r="B32" s="3">
        <v>5</v>
      </c>
      <c r="C32" t="s">
        <v>124</v>
      </c>
      <c r="D32" s="3" t="s">
        <v>96</v>
      </c>
      <c r="E32" s="3" t="s">
        <v>65</v>
      </c>
      <c r="F32" s="3" t="s">
        <v>57</v>
      </c>
      <c r="G32" s="3" t="s">
        <v>14</v>
      </c>
      <c r="H32" s="3" t="s">
        <v>47</v>
      </c>
      <c r="I32" s="4">
        <v>2</v>
      </c>
      <c r="J32" s="3" t="s">
        <v>26</v>
      </c>
      <c r="K32" s="3" t="s">
        <v>66</v>
      </c>
      <c r="L32" s="3" t="s">
        <v>63</v>
      </c>
      <c r="M32" s="4">
        <v>70</v>
      </c>
      <c r="N32" s="4">
        <v>70</v>
      </c>
      <c r="O32" s="4">
        <v>70</v>
      </c>
      <c r="P32" s="3" t="s">
        <v>84</v>
      </c>
      <c r="Q32" s="3" t="s">
        <v>84</v>
      </c>
      <c r="R32" s="3" t="s">
        <v>84</v>
      </c>
    </row>
    <row r="33" spans="1:18" x14ac:dyDescent="0.25">
      <c r="A33" s="3" t="s">
        <v>39</v>
      </c>
      <c r="B33" s="3">
        <v>5</v>
      </c>
      <c r="C33" t="s">
        <v>125</v>
      </c>
      <c r="D33" s="3" t="s">
        <v>96</v>
      </c>
      <c r="E33" s="3">
        <v>2</v>
      </c>
      <c r="F33" s="3" t="s">
        <v>17</v>
      </c>
      <c r="G33" s="3" t="s">
        <v>14</v>
      </c>
      <c r="H33" s="3" t="s">
        <v>25</v>
      </c>
      <c r="I33" s="4">
        <v>3</v>
      </c>
      <c r="J33" s="3" t="s">
        <v>26</v>
      </c>
      <c r="K33" s="3" t="s">
        <v>34</v>
      </c>
      <c r="L33" s="3" t="s">
        <v>30</v>
      </c>
      <c r="M33" s="4">
        <v>65</v>
      </c>
      <c r="N33" s="4">
        <v>65</v>
      </c>
      <c r="O33" s="4">
        <v>65</v>
      </c>
      <c r="P33" s="3" t="s">
        <v>85</v>
      </c>
      <c r="Q33" s="3" t="s">
        <v>84</v>
      </c>
      <c r="R33" s="3" t="s">
        <v>84</v>
      </c>
    </row>
    <row r="34" spans="1:18" x14ac:dyDescent="0.25">
      <c r="A34" s="3" t="s">
        <v>39</v>
      </c>
      <c r="B34" s="3">
        <v>5</v>
      </c>
      <c r="C34" t="s">
        <v>123</v>
      </c>
      <c r="D34" s="3" t="s">
        <v>96</v>
      </c>
      <c r="E34" s="3">
        <v>1</v>
      </c>
      <c r="F34" s="3" t="s">
        <v>17</v>
      </c>
      <c r="G34" s="3" t="s">
        <v>14</v>
      </c>
      <c r="H34" s="3" t="s">
        <v>25</v>
      </c>
      <c r="I34" s="4">
        <v>3</v>
      </c>
      <c r="J34" s="3" t="s">
        <v>26</v>
      </c>
      <c r="K34" s="3" t="s">
        <v>34</v>
      </c>
      <c r="L34" s="3" t="s">
        <v>30</v>
      </c>
      <c r="M34" s="4">
        <v>65</v>
      </c>
      <c r="N34" s="4">
        <v>65</v>
      </c>
      <c r="O34" s="4">
        <v>65</v>
      </c>
      <c r="P34" s="3" t="s">
        <v>85</v>
      </c>
      <c r="Q34" s="3" t="s">
        <v>84</v>
      </c>
      <c r="R34" s="3" t="s">
        <v>84</v>
      </c>
    </row>
    <row r="35" spans="1:18" x14ac:dyDescent="0.25">
      <c r="A35" s="3" t="s">
        <v>39</v>
      </c>
      <c r="B35" s="3">
        <v>5</v>
      </c>
      <c r="C35" t="s">
        <v>126</v>
      </c>
      <c r="D35" s="3" t="s">
        <v>96</v>
      </c>
      <c r="E35" s="3">
        <v>3</v>
      </c>
      <c r="F35" s="3" t="s">
        <v>17</v>
      </c>
      <c r="G35" s="3" t="s">
        <v>14</v>
      </c>
      <c r="H35" s="3" t="s">
        <v>25</v>
      </c>
      <c r="I35" s="4">
        <v>3</v>
      </c>
      <c r="J35" s="3" t="s">
        <v>26</v>
      </c>
      <c r="K35" s="3" t="s">
        <v>34</v>
      </c>
      <c r="L35" s="3" t="s">
        <v>30</v>
      </c>
      <c r="M35" s="4">
        <v>65</v>
      </c>
      <c r="N35" s="4">
        <v>65</v>
      </c>
      <c r="O35" s="4">
        <v>65</v>
      </c>
      <c r="P35" s="3" t="s">
        <v>85</v>
      </c>
      <c r="Q35" s="3" t="s">
        <v>84</v>
      </c>
      <c r="R35" s="3" t="s">
        <v>84</v>
      </c>
    </row>
    <row r="36" spans="1:18" x14ac:dyDescent="0.25">
      <c r="A36" s="3" t="s">
        <v>39</v>
      </c>
      <c r="B36" s="3">
        <v>5</v>
      </c>
      <c r="C36" t="s">
        <v>126</v>
      </c>
      <c r="D36" s="3" t="s">
        <v>96</v>
      </c>
      <c r="E36" s="3">
        <v>3</v>
      </c>
      <c r="F36" s="3" t="s">
        <v>17</v>
      </c>
      <c r="G36" s="3" t="s">
        <v>14</v>
      </c>
      <c r="H36" s="3" t="s">
        <v>47</v>
      </c>
      <c r="I36" s="4">
        <v>3</v>
      </c>
      <c r="J36" s="3" t="s">
        <v>26</v>
      </c>
      <c r="K36" s="3" t="s">
        <v>34</v>
      </c>
      <c r="L36" s="3" t="s">
        <v>42</v>
      </c>
      <c r="M36" s="4">
        <v>150</v>
      </c>
      <c r="N36" s="4">
        <v>175</v>
      </c>
      <c r="O36" s="4">
        <v>200</v>
      </c>
      <c r="P36" s="3" t="s">
        <v>85</v>
      </c>
      <c r="Q36" s="3" t="s">
        <v>84</v>
      </c>
      <c r="R36" s="3" t="s">
        <v>84</v>
      </c>
    </row>
    <row r="37" spans="1:18" x14ac:dyDescent="0.25">
      <c r="A37" s="3" t="s">
        <v>39</v>
      </c>
      <c r="B37" s="3">
        <v>5</v>
      </c>
      <c r="C37" t="s">
        <v>125</v>
      </c>
      <c r="D37" s="3" t="s">
        <v>96</v>
      </c>
      <c r="E37" s="3">
        <v>2</v>
      </c>
      <c r="F37" s="3" t="s">
        <v>17</v>
      </c>
      <c r="G37" s="3" t="s">
        <v>14</v>
      </c>
      <c r="H37" s="3" t="s">
        <v>47</v>
      </c>
      <c r="I37" s="4">
        <v>3</v>
      </c>
      <c r="J37" s="3" t="s">
        <v>26</v>
      </c>
      <c r="K37" s="3" t="s">
        <v>34</v>
      </c>
      <c r="L37" s="3" t="s">
        <v>42</v>
      </c>
      <c r="M37" s="4">
        <v>150</v>
      </c>
      <c r="N37" s="4">
        <v>175</v>
      </c>
      <c r="O37" s="4">
        <v>200</v>
      </c>
      <c r="P37" s="3" t="s">
        <v>85</v>
      </c>
      <c r="Q37" s="3" t="s">
        <v>84</v>
      </c>
      <c r="R37" s="3" t="s">
        <v>84</v>
      </c>
    </row>
    <row r="38" spans="1:18" x14ac:dyDescent="0.25">
      <c r="A38" s="3" t="s">
        <v>12</v>
      </c>
      <c r="B38" s="3">
        <v>3</v>
      </c>
      <c r="C38" t="s">
        <v>127</v>
      </c>
      <c r="D38" s="3" t="s">
        <v>96</v>
      </c>
      <c r="E38" s="3">
        <v>1</v>
      </c>
      <c r="F38" s="3" t="s">
        <v>36</v>
      </c>
      <c r="G38" s="3" t="s">
        <v>14</v>
      </c>
      <c r="H38" s="3" t="s">
        <v>47</v>
      </c>
      <c r="I38" s="4">
        <v>2</v>
      </c>
      <c r="J38" s="3" t="s">
        <v>33</v>
      </c>
      <c r="K38" s="3" t="s">
        <v>34</v>
      </c>
      <c r="L38" s="3" t="s">
        <v>42</v>
      </c>
      <c r="M38" s="4">
        <v>4000</v>
      </c>
      <c r="N38" s="4">
        <v>4000</v>
      </c>
      <c r="O38" s="4">
        <v>4000</v>
      </c>
      <c r="P38" s="3" t="s">
        <v>84</v>
      </c>
      <c r="Q38" s="3" t="s">
        <v>85</v>
      </c>
      <c r="R38" s="3" t="s">
        <v>85</v>
      </c>
    </row>
    <row r="39" spans="1:18" x14ac:dyDescent="0.25">
      <c r="A39" s="3" t="s">
        <v>12</v>
      </c>
      <c r="B39" s="3">
        <v>3</v>
      </c>
      <c r="C39" t="s">
        <v>127</v>
      </c>
      <c r="D39" s="3" t="s">
        <v>96</v>
      </c>
      <c r="E39" s="3">
        <v>1</v>
      </c>
      <c r="F39" s="3" t="s">
        <v>36</v>
      </c>
      <c r="G39" s="3" t="s">
        <v>14</v>
      </c>
      <c r="H39" s="3" t="s">
        <v>25</v>
      </c>
      <c r="I39" s="4">
        <v>3</v>
      </c>
      <c r="J39" s="3" t="s">
        <v>33</v>
      </c>
      <c r="K39" s="3" t="s">
        <v>34</v>
      </c>
      <c r="L39" s="3" t="s">
        <v>30</v>
      </c>
      <c r="M39" s="4">
        <v>3200</v>
      </c>
      <c r="N39" s="4">
        <v>3200</v>
      </c>
      <c r="O39" s="4">
        <v>3200</v>
      </c>
      <c r="P39" s="3" t="s">
        <v>84</v>
      </c>
      <c r="Q39" s="3" t="s">
        <v>85</v>
      </c>
      <c r="R39" s="3" t="s">
        <v>85</v>
      </c>
    </row>
    <row r="40" spans="1:18" x14ac:dyDescent="0.25">
      <c r="A40" s="3" t="s">
        <v>37</v>
      </c>
      <c r="B40" s="3">
        <v>4</v>
      </c>
      <c r="C40" t="s">
        <v>128</v>
      </c>
      <c r="D40" s="3" t="s">
        <v>96</v>
      </c>
      <c r="E40" s="3">
        <v>1</v>
      </c>
      <c r="F40" s="3" t="s">
        <v>17</v>
      </c>
      <c r="G40" s="3" t="s">
        <v>14</v>
      </c>
      <c r="H40" s="3" t="s">
        <v>25</v>
      </c>
      <c r="I40" s="4">
        <v>1</v>
      </c>
      <c r="J40" s="3" t="s">
        <v>26</v>
      </c>
      <c r="K40" s="3" t="s">
        <v>34</v>
      </c>
      <c r="L40" s="3" t="s">
        <v>30</v>
      </c>
      <c r="M40" s="4">
        <v>100</v>
      </c>
      <c r="N40" s="4">
        <v>80</v>
      </c>
      <c r="O40" s="4">
        <v>120</v>
      </c>
      <c r="P40" s="3" t="s">
        <v>84</v>
      </c>
      <c r="Q40" s="3" t="s">
        <v>85</v>
      </c>
      <c r="R40" s="3" t="s">
        <v>85</v>
      </c>
    </row>
    <row r="41" spans="1:18" x14ac:dyDescent="0.25">
      <c r="A41" s="3" t="s">
        <v>37</v>
      </c>
      <c r="B41" s="3">
        <v>4</v>
      </c>
      <c r="C41" t="s">
        <v>128</v>
      </c>
      <c r="D41" s="3" t="s">
        <v>96</v>
      </c>
      <c r="E41" s="3">
        <v>1</v>
      </c>
      <c r="F41" s="3" t="s">
        <v>17</v>
      </c>
      <c r="G41" s="3" t="s">
        <v>14</v>
      </c>
      <c r="H41" s="3" t="s">
        <v>47</v>
      </c>
      <c r="I41" s="4">
        <v>2</v>
      </c>
      <c r="J41" s="3" t="s">
        <v>26</v>
      </c>
      <c r="K41" s="3" t="s">
        <v>34</v>
      </c>
      <c r="L41" s="3" t="s">
        <v>42</v>
      </c>
      <c r="M41" s="4">
        <v>150</v>
      </c>
      <c r="N41" s="4">
        <v>175</v>
      </c>
      <c r="O41" s="4">
        <v>200</v>
      </c>
      <c r="P41" s="3" t="s">
        <v>84</v>
      </c>
      <c r="Q41" s="3" t="s">
        <v>85</v>
      </c>
      <c r="R41" s="3" t="s">
        <v>85</v>
      </c>
    </row>
    <row r="42" spans="1:18" x14ac:dyDescent="0.25">
      <c r="A42" s="3" t="s">
        <v>37</v>
      </c>
      <c r="B42" s="3">
        <v>4</v>
      </c>
      <c r="C42" t="s">
        <v>104</v>
      </c>
      <c r="D42" s="3" t="s">
        <v>96</v>
      </c>
      <c r="E42" s="3">
        <v>2</v>
      </c>
      <c r="F42" s="3" t="s">
        <v>17</v>
      </c>
      <c r="G42" s="3" t="s">
        <v>14</v>
      </c>
      <c r="H42" s="3" t="s">
        <v>25</v>
      </c>
      <c r="I42" s="4">
        <v>3</v>
      </c>
      <c r="J42" s="3" t="s">
        <v>26</v>
      </c>
      <c r="K42" s="3" t="s">
        <v>34</v>
      </c>
      <c r="L42" s="3" t="s">
        <v>30</v>
      </c>
      <c r="M42" s="4">
        <v>120</v>
      </c>
      <c r="N42" s="4">
        <v>120</v>
      </c>
      <c r="O42" s="4">
        <v>120</v>
      </c>
      <c r="P42" s="3" t="s">
        <v>84</v>
      </c>
      <c r="Q42" s="3" t="s">
        <v>85</v>
      </c>
      <c r="R42" s="3" t="s">
        <v>85</v>
      </c>
    </row>
    <row r="43" spans="1:18" x14ac:dyDescent="0.25">
      <c r="A43" s="3" t="s">
        <v>37</v>
      </c>
      <c r="B43" s="3">
        <v>4</v>
      </c>
      <c r="C43" t="s">
        <v>104</v>
      </c>
      <c r="D43" s="3" t="s">
        <v>96</v>
      </c>
      <c r="E43" s="3">
        <v>2</v>
      </c>
      <c r="F43" s="3" t="s">
        <v>17</v>
      </c>
      <c r="G43" s="3" t="s">
        <v>14</v>
      </c>
      <c r="H43" s="3" t="s">
        <v>47</v>
      </c>
      <c r="I43" s="4">
        <v>10</v>
      </c>
      <c r="J43" s="3" t="s">
        <v>26</v>
      </c>
      <c r="K43" s="3" t="s">
        <v>34</v>
      </c>
      <c r="L43" s="3" t="s">
        <v>42</v>
      </c>
      <c r="M43" s="4">
        <v>150</v>
      </c>
      <c r="N43" s="4">
        <v>175</v>
      </c>
      <c r="O43" s="4">
        <v>200</v>
      </c>
      <c r="P43" s="3" t="s">
        <v>84</v>
      </c>
      <c r="Q43" s="3" t="s">
        <v>85</v>
      </c>
      <c r="R43" s="3" t="s">
        <v>85</v>
      </c>
    </row>
    <row r="44" spans="1:18" x14ac:dyDescent="0.25">
      <c r="A44" s="3" t="s">
        <v>37</v>
      </c>
      <c r="B44" s="3">
        <v>4</v>
      </c>
      <c r="C44" t="s">
        <v>129</v>
      </c>
      <c r="D44" s="3" t="s">
        <v>96</v>
      </c>
      <c r="E44" s="3">
        <v>4</v>
      </c>
      <c r="F44" s="3" t="s">
        <v>17</v>
      </c>
      <c r="G44" s="3" t="s">
        <v>14</v>
      </c>
      <c r="H44" s="3" t="s">
        <v>47</v>
      </c>
      <c r="I44" s="4">
        <v>20</v>
      </c>
      <c r="J44" s="3" t="s">
        <v>26</v>
      </c>
      <c r="K44" s="3" t="s">
        <v>34</v>
      </c>
      <c r="L44" s="3" t="s">
        <v>42</v>
      </c>
      <c r="M44" s="4">
        <v>150</v>
      </c>
      <c r="N44" s="4">
        <v>175</v>
      </c>
      <c r="O44" s="4">
        <v>200</v>
      </c>
      <c r="P44" s="3" t="s">
        <v>84</v>
      </c>
      <c r="Q44" s="3" t="s">
        <v>85</v>
      </c>
      <c r="R44" s="3" t="s">
        <v>85</v>
      </c>
    </row>
    <row r="45" spans="1:18" x14ac:dyDescent="0.25">
      <c r="A45" s="3" t="s">
        <v>91</v>
      </c>
      <c r="B45" s="3">
        <v>5</v>
      </c>
      <c r="C45" t="s">
        <v>130</v>
      </c>
      <c r="D45" s="3" t="s">
        <v>96</v>
      </c>
      <c r="E45" s="3">
        <v>2</v>
      </c>
      <c r="F45" s="3" t="s">
        <v>17</v>
      </c>
      <c r="G45" s="3" t="s">
        <v>14</v>
      </c>
      <c r="H45" s="3" t="s">
        <v>25</v>
      </c>
      <c r="I45" s="4">
        <v>2</v>
      </c>
      <c r="J45" s="3" t="s">
        <v>33</v>
      </c>
      <c r="K45" s="3" t="s">
        <v>34</v>
      </c>
      <c r="L45" s="3" t="s">
        <v>30</v>
      </c>
      <c r="M45" s="4">
        <v>3200</v>
      </c>
      <c r="N45" s="4">
        <v>3000</v>
      </c>
      <c r="O45" s="4">
        <v>3500</v>
      </c>
      <c r="P45" s="3" t="s">
        <v>84</v>
      </c>
      <c r="Q45" s="3" t="s">
        <v>85</v>
      </c>
      <c r="R45" s="3" t="s">
        <v>84</v>
      </c>
    </row>
    <row r="46" spans="1:18" x14ac:dyDescent="0.25">
      <c r="A46" s="3" t="s">
        <v>91</v>
      </c>
      <c r="B46" s="3">
        <v>5</v>
      </c>
      <c r="C46" t="s">
        <v>131</v>
      </c>
      <c r="D46" s="3" t="s">
        <v>96</v>
      </c>
      <c r="E46" s="3">
        <v>1</v>
      </c>
      <c r="F46" s="3" t="s">
        <v>92</v>
      </c>
      <c r="G46" s="3" t="s">
        <v>14</v>
      </c>
      <c r="H46" s="3" t="s">
        <v>47</v>
      </c>
      <c r="I46" s="4">
        <v>50</v>
      </c>
      <c r="J46" s="3" t="s">
        <v>26</v>
      </c>
      <c r="K46" s="3" t="s">
        <v>93</v>
      </c>
      <c r="L46" s="3" t="s">
        <v>61</v>
      </c>
      <c r="M46" s="4">
        <v>120</v>
      </c>
      <c r="N46" s="4">
        <v>120</v>
      </c>
      <c r="O46" s="4">
        <v>120</v>
      </c>
      <c r="P46" s="3" t="s">
        <v>84</v>
      </c>
      <c r="Q46" s="3" t="s">
        <v>84</v>
      </c>
      <c r="R46" s="3" t="s">
        <v>85</v>
      </c>
    </row>
    <row r="47" spans="1:18" x14ac:dyDescent="0.25">
      <c r="A47" s="3" t="s">
        <v>91</v>
      </c>
      <c r="B47" s="3">
        <v>5</v>
      </c>
      <c r="C47" t="s">
        <v>131</v>
      </c>
      <c r="D47" s="3" t="s">
        <v>96</v>
      </c>
      <c r="E47" s="3">
        <v>1</v>
      </c>
      <c r="F47" s="3" t="s">
        <v>92</v>
      </c>
      <c r="G47" s="3" t="s">
        <v>14</v>
      </c>
      <c r="H47" s="3" t="s">
        <v>25</v>
      </c>
      <c r="I47" s="4">
        <v>50</v>
      </c>
      <c r="J47" s="3" t="s">
        <v>26</v>
      </c>
      <c r="K47" s="3" t="s">
        <v>93</v>
      </c>
      <c r="L47" s="3" t="s">
        <v>61</v>
      </c>
      <c r="M47" s="4">
        <v>120</v>
      </c>
      <c r="N47" s="4">
        <v>120</v>
      </c>
      <c r="O47" s="4">
        <v>120</v>
      </c>
      <c r="P47" s="3" t="s">
        <v>84</v>
      </c>
      <c r="Q47" s="3" t="s">
        <v>84</v>
      </c>
      <c r="R47" s="3" t="s">
        <v>85</v>
      </c>
    </row>
    <row r="48" spans="1:18" x14ac:dyDescent="0.25">
      <c r="A48" s="3" t="s">
        <v>70</v>
      </c>
      <c r="B48" s="3">
        <v>1</v>
      </c>
      <c r="C48" t="s">
        <v>132</v>
      </c>
      <c r="D48" s="3" t="s">
        <v>96</v>
      </c>
      <c r="E48" s="3">
        <v>3</v>
      </c>
      <c r="F48" s="3" t="s">
        <v>71</v>
      </c>
      <c r="G48" s="3" t="s">
        <v>14</v>
      </c>
      <c r="H48" s="3" t="s">
        <v>25</v>
      </c>
      <c r="I48" s="4">
        <v>2</v>
      </c>
      <c r="J48" s="3" t="s">
        <v>26</v>
      </c>
      <c r="K48" s="3" t="s">
        <v>34</v>
      </c>
      <c r="L48" s="3" t="s">
        <v>68</v>
      </c>
      <c r="M48" s="4">
        <v>70</v>
      </c>
      <c r="N48" s="4">
        <v>75</v>
      </c>
      <c r="O48" s="4">
        <v>80</v>
      </c>
      <c r="P48" s="3" t="s">
        <v>84</v>
      </c>
      <c r="Q48" s="3" t="s">
        <v>85</v>
      </c>
      <c r="R48" s="3" t="s">
        <v>85</v>
      </c>
    </row>
    <row r="49" spans="1:18" x14ac:dyDescent="0.25">
      <c r="A49" s="3" t="s">
        <v>70</v>
      </c>
      <c r="B49" s="3">
        <v>1</v>
      </c>
      <c r="C49" t="s">
        <v>105</v>
      </c>
      <c r="D49" s="3" t="s">
        <v>96</v>
      </c>
      <c r="E49" s="3">
        <v>1</v>
      </c>
      <c r="F49" s="3" t="s">
        <v>17</v>
      </c>
      <c r="G49" s="3" t="s">
        <v>14</v>
      </c>
      <c r="H49" s="3" t="s">
        <v>25</v>
      </c>
      <c r="I49" s="4">
        <v>2</v>
      </c>
      <c r="J49" s="3" t="s">
        <v>26</v>
      </c>
      <c r="K49" s="3" t="s">
        <v>34</v>
      </c>
      <c r="L49" s="3" t="s">
        <v>68</v>
      </c>
      <c r="M49" s="4">
        <v>70</v>
      </c>
      <c r="N49" s="4">
        <v>75</v>
      </c>
      <c r="O49" s="4">
        <v>80</v>
      </c>
      <c r="P49" s="3" t="s">
        <v>84</v>
      </c>
      <c r="Q49" s="3" t="s">
        <v>85</v>
      </c>
      <c r="R49" s="3" t="s">
        <v>85</v>
      </c>
    </row>
    <row r="50" spans="1:18" x14ac:dyDescent="0.25">
      <c r="A50" s="3" t="s">
        <v>70</v>
      </c>
      <c r="B50" s="3">
        <v>1</v>
      </c>
      <c r="C50" t="s">
        <v>133</v>
      </c>
      <c r="D50" s="3" t="s">
        <v>96</v>
      </c>
      <c r="E50" s="3">
        <v>2</v>
      </c>
      <c r="F50" s="3" t="s">
        <v>17</v>
      </c>
      <c r="G50" s="3" t="s">
        <v>14</v>
      </c>
      <c r="H50" s="3" t="s">
        <v>25</v>
      </c>
      <c r="I50" s="4">
        <v>2</v>
      </c>
      <c r="J50" s="3" t="s">
        <v>26</v>
      </c>
      <c r="K50" s="3" t="s">
        <v>34</v>
      </c>
      <c r="L50" s="3" t="s">
        <v>68</v>
      </c>
      <c r="M50" s="4">
        <v>80</v>
      </c>
      <c r="N50" s="4">
        <v>80</v>
      </c>
      <c r="O50" s="4">
        <v>80</v>
      </c>
      <c r="P50" s="3" t="s">
        <v>84</v>
      </c>
      <c r="Q50" s="3" t="s">
        <v>85</v>
      </c>
      <c r="R50" s="3" t="s">
        <v>85</v>
      </c>
    </row>
    <row r="51" spans="1:18" x14ac:dyDescent="0.25">
      <c r="A51" s="3" t="s">
        <v>53</v>
      </c>
      <c r="B51" s="3">
        <v>3</v>
      </c>
      <c r="C51" t="s">
        <v>134</v>
      </c>
      <c r="D51" s="3" t="s">
        <v>96</v>
      </c>
      <c r="E51" s="3">
        <v>2</v>
      </c>
      <c r="F51" s="3" t="s">
        <v>17</v>
      </c>
      <c r="G51" s="3" t="s">
        <v>14</v>
      </c>
      <c r="H51" s="3" t="s">
        <v>47</v>
      </c>
      <c r="I51" s="4">
        <v>2.5</v>
      </c>
      <c r="J51" s="3" t="s">
        <v>26</v>
      </c>
      <c r="K51" s="3" t="s">
        <v>34</v>
      </c>
      <c r="L51" s="3" t="s">
        <v>42</v>
      </c>
      <c r="M51" s="4">
        <v>150</v>
      </c>
      <c r="N51" s="4">
        <v>175</v>
      </c>
      <c r="O51" s="4">
        <v>200</v>
      </c>
      <c r="P51" s="3" t="s">
        <v>84</v>
      </c>
      <c r="Q51" s="3" t="s">
        <v>85</v>
      </c>
      <c r="R51" s="3" t="s">
        <v>85</v>
      </c>
    </row>
    <row r="52" spans="1:18" x14ac:dyDescent="0.25">
      <c r="A52" s="3" t="s">
        <v>53</v>
      </c>
      <c r="B52" s="3">
        <v>3</v>
      </c>
      <c r="C52" t="s">
        <v>135</v>
      </c>
      <c r="D52" s="3" t="s">
        <v>96</v>
      </c>
      <c r="E52" s="3">
        <v>1</v>
      </c>
      <c r="F52" s="3" t="s">
        <v>17</v>
      </c>
      <c r="G52" s="3" t="s">
        <v>14</v>
      </c>
      <c r="H52" s="3" t="s">
        <v>47</v>
      </c>
      <c r="I52" s="4">
        <v>5</v>
      </c>
      <c r="J52" s="3" t="s">
        <v>26</v>
      </c>
      <c r="K52" s="3" t="s">
        <v>34</v>
      </c>
      <c r="L52" s="3" t="s">
        <v>42</v>
      </c>
      <c r="M52" s="4">
        <v>150</v>
      </c>
      <c r="N52" s="4">
        <v>175</v>
      </c>
      <c r="O52" s="4">
        <v>200</v>
      </c>
      <c r="P52" s="3" t="s">
        <v>84</v>
      </c>
      <c r="Q52" s="3" t="s">
        <v>85</v>
      </c>
      <c r="R52" s="3" t="s">
        <v>85</v>
      </c>
    </row>
    <row r="53" spans="1:18" x14ac:dyDescent="0.25">
      <c r="A53" s="3" t="s">
        <v>35</v>
      </c>
      <c r="B53" s="3">
        <v>3</v>
      </c>
      <c r="C53" t="s">
        <v>106</v>
      </c>
      <c r="D53" s="3" t="s">
        <v>97</v>
      </c>
      <c r="E53" s="3">
        <v>3</v>
      </c>
      <c r="F53" s="3" t="s">
        <v>22</v>
      </c>
      <c r="G53" s="3" t="s">
        <v>14</v>
      </c>
      <c r="H53" s="3" t="s">
        <v>60</v>
      </c>
      <c r="I53" s="4">
        <v>1</v>
      </c>
      <c r="J53" s="3" t="s">
        <v>33</v>
      </c>
      <c r="K53" s="3" t="s">
        <v>58</v>
      </c>
      <c r="L53" s="3" t="s">
        <v>42</v>
      </c>
      <c r="M53" s="4">
        <v>3200</v>
      </c>
      <c r="N53" s="4">
        <v>3200</v>
      </c>
      <c r="O53" s="4">
        <v>3200</v>
      </c>
      <c r="P53" s="3" t="s">
        <v>84</v>
      </c>
      <c r="Q53" s="3" t="s">
        <v>84</v>
      </c>
      <c r="R53" s="3" t="s">
        <v>85</v>
      </c>
    </row>
    <row r="54" spans="1:18" x14ac:dyDescent="0.25">
      <c r="A54" s="3" t="s">
        <v>35</v>
      </c>
      <c r="B54" s="3">
        <v>3</v>
      </c>
      <c r="C54" t="s">
        <v>106</v>
      </c>
      <c r="D54" s="3" t="s">
        <v>97</v>
      </c>
      <c r="E54" s="3">
        <v>3</v>
      </c>
      <c r="F54" s="3" t="s">
        <v>22</v>
      </c>
      <c r="G54" s="3" t="s">
        <v>14</v>
      </c>
      <c r="H54" s="3" t="s">
        <v>47</v>
      </c>
      <c r="I54" s="4">
        <v>2</v>
      </c>
      <c r="J54" s="3" t="s">
        <v>33</v>
      </c>
      <c r="K54" s="3" t="s">
        <v>34</v>
      </c>
      <c r="L54" s="3" t="s">
        <v>68</v>
      </c>
      <c r="M54" s="4">
        <v>3200</v>
      </c>
      <c r="N54" s="4">
        <v>3200</v>
      </c>
      <c r="O54" s="4">
        <v>3200</v>
      </c>
      <c r="P54" s="3" t="s">
        <v>84</v>
      </c>
      <c r="Q54" s="3" t="s">
        <v>85</v>
      </c>
      <c r="R54" s="3" t="s">
        <v>84</v>
      </c>
    </row>
    <row r="55" spans="1:18" x14ac:dyDescent="0.25">
      <c r="A55" s="3" t="s">
        <v>35</v>
      </c>
      <c r="B55" s="3">
        <v>3</v>
      </c>
      <c r="C55" t="s">
        <v>136</v>
      </c>
      <c r="D55" s="3" t="s">
        <v>97</v>
      </c>
      <c r="E55" s="3">
        <v>1</v>
      </c>
      <c r="F55" s="3" t="s">
        <v>17</v>
      </c>
      <c r="G55" s="3" t="s">
        <v>14</v>
      </c>
      <c r="H55" s="3" t="s">
        <v>47</v>
      </c>
      <c r="I55" s="4">
        <v>10</v>
      </c>
      <c r="J55" s="3" t="s">
        <v>26</v>
      </c>
      <c r="K55" s="3" t="s">
        <v>34</v>
      </c>
      <c r="L55" s="3" t="s">
        <v>42</v>
      </c>
      <c r="M55" s="4">
        <v>150</v>
      </c>
      <c r="N55" s="4">
        <v>175</v>
      </c>
      <c r="O55" s="4">
        <v>200</v>
      </c>
      <c r="P55" s="3" t="s">
        <v>84</v>
      </c>
      <c r="Q55" s="3" t="s">
        <v>85</v>
      </c>
      <c r="R55" s="3" t="s">
        <v>85</v>
      </c>
    </row>
    <row r="56" spans="1:18" x14ac:dyDescent="0.25">
      <c r="A56" s="3" t="s">
        <v>35</v>
      </c>
      <c r="B56" s="3">
        <v>3</v>
      </c>
      <c r="C56" t="s">
        <v>136</v>
      </c>
      <c r="D56" s="3" t="s">
        <v>97</v>
      </c>
      <c r="E56" s="3">
        <v>1</v>
      </c>
      <c r="F56" s="3" t="s">
        <v>17</v>
      </c>
      <c r="G56" s="3" t="s">
        <v>14</v>
      </c>
      <c r="H56" s="3" t="s">
        <v>25</v>
      </c>
      <c r="I56" s="4">
        <v>16</v>
      </c>
      <c r="J56" s="3" t="s">
        <v>26</v>
      </c>
      <c r="K56" s="3" t="s">
        <v>34</v>
      </c>
      <c r="L56" s="3" t="s">
        <v>30</v>
      </c>
      <c r="M56" s="4">
        <v>80</v>
      </c>
      <c r="N56" s="4">
        <v>90</v>
      </c>
      <c r="O56" s="4">
        <v>100</v>
      </c>
      <c r="P56" s="3" t="s">
        <v>84</v>
      </c>
      <c r="Q56" s="3" t="s">
        <v>85</v>
      </c>
      <c r="R56" s="3" t="s">
        <v>85</v>
      </c>
    </row>
    <row r="57" spans="1:18" x14ac:dyDescent="0.25">
      <c r="A57" s="3" t="s">
        <v>43</v>
      </c>
      <c r="B57" s="3">
        <v>4</v>
      </c>
      <c r="C57" t="s">
        <v>137</v>
      </c>
      <c r="D57" s="3" t="s">
        <v>97</v>
      </c>
      <c r="E57" s="3">
        <v>2</v>
      </c>
      <c r="F57" s="3" t="s">
        <v>17</v>
      </c>
      <c r="G57" s="3" t="s">
        <v>14</v>
      </c>
      <c r="H57" s="3" t="s">
        <v>44</v>
      </c>
      <c r="I57" s="4">
        <v>10</v>
      </c>
      <c r="J57" s="3" t="s">
        <v>26</v>
      </c>
      <c r="K57" s="3" t="s">
        <v>45</v>
      </c>
      <c r="L57" s="3" t="s">
        <v>42</v>
      </c>
      <c r="M57" s="4">
        <v>150</v>
      </c>
      <c r="N57" s="4">
        <v>175</v>
      </c>
      <c r="O57" s="4">
        <v>200</v>
      </c>
      <c r="P57" s="3" t="s">
        <v>84</v>
      </c>
      <c r="Q57" s="3" t="s">
        <v>84</v>
      </c>
      <c r="R57" s="3" t="s">
        <v>85</v>
      </c>
    </row>
    <row r="58" spans="1:18" x14ac:dyDescent="0.25">
      <c r="A58" s="3" t="s">
        <v>43</v>
      </c>
      <c r="B58" s="3">
        <v>4</v>
      </c>
      <c r="C58" t="s">
        <v>138</v>
      </c>
      <c r="D58" s="3" t="s">
        <v>97</v>
      </c>
      <c r="E58" s="3">
        <v>1</v>
      </c>
      <c r="F58" s="3" t="s">
        <v>17</v>
      </c>
      <c r="G58" s="3" t="s">
        <v>14</v>
      </c>
      <c r="H58" s="3" t="s">
        <v>44</v>
      </c>
      <c r="I58" s="4">
        <v>20</v>
      </c>
      <c r="J58" s="3" t="s">
        <v>26</v>
      </c>
      <c r="K58" s="3" t="s">
        <v>45</v>
      </c>
      <c r="L58" s="3" t="s">
        <v>42</v>
      </c>
      <c r="M58" s="4">
        <v>150</v>
      </c>
      <c r="N58" s="4">
        <v>175</v>
      </c>
      <c r="O58" s="4">
        <v>200</v>
      </c>
      <c r="P58" s="3" t="s">
        <v>84</v>
      </c>
      <c r="Q58" s="3" t="s">
        <v>84</v>
      </c>
      <c r="R58" s="3" t="s">
        <v>85</v>
      </c>
    </row>
    <row r="59" spans="1:18" x14ac:dyDescent="0.25">
      <c r="A59" s="3" t="s">
        <v>43</v>
      </c>
      <c r="B59" s="3">
        <v>4</v>
      </c>
      <c r="C59" t="s">
        <v>139</v>
      </c>
      <c r="D59" s="3" t="s">
        <v>97</v>
      </c>
      <c r="E59" s="3">
        <v>3</v>
      </c>
      <c r="F59" s="3" t="s">
        <v>36</v>
      </c>
      <c r="G59" s="3" t="s">
        <v>14</v>
      </c>
      <c r="H59" s="3" t="s">
        <v>44</v>
      </c>
      <c r="I59" s="4">
        <v>20</v>
      </c>
      <c r="J59" s="3" t="s">
        <v>26</v>
      </c>
      <c r="K59" s="3" t="s">
        <v>45</v>
      </c>
      <c r="L59" s="3" t="s">
        <v>61</v>
      </c>
      <c r="M59" s="4">
        <v>120</v>
      </c>
      <c r="N59" s="4">
        <v>120</v>
      </c>
      <c r="O59" s="4">
        <v>120</v>
      </c>
      <c r="P59" s="3" t="s">
        <v>84</v>
      </c>
      <c r="Q59" s="3" t="s">
        <v>84</v>
      </c>
      <c r="R59" s="3" t="s">
        <v>85</v>
      </c>
    </row>
    <row r="60" spans="1:18" x14ac:dyDescent="0.25">
      <c r="A60" s="3" t="s">
        <v>43</v>
      </c>
      <c r="B60" s="3">
        <v>4</v>
      </c>
      <c r="C60" t="s">
        <v>140</v>
      </c>
      <c r="D60" s="3" t="s">
        <v>97</v>
      </c>
      <c r="E60" s="3" t="s">
        <v>69</v>
      </c>
      <c r="F60" s="3" t="s">
        <v>17</v>
      </c>
      <c r="G60" s="3" t="s">
        <v>14</v>
      </c>
      <c r="H60" s="3" t="s">
        <v>25</v>
      </c>
      <c r="I60" s="4">
        <v>50</v>
      </c>
      <c r="J60" s="3" t="s">
        <v>26</v>
      </c>
      <c r="K60" s="3" t="s">
        <v>34</v>
      </c>
      <c r="L60" s="3" t="s">
        <v>68</v>
      </c>
      <c r="M60" s="4">
        <v>150</v>
      </c>
      <c r="N60" s="4">
        <v>60</v>
      </c>
      <c r="O60" s="4">
        <v>60</v>
      </c>
      <c r="P60" s="3" t="s">
        <v>84</v>
      </c>
      <c r="Q60" s="3" t="s">
        <v>85</v>
      </c>
      <c r="R60" s="3" t="s">
        <v>84</v>
      </c>
    </row>
    <row r="61" spans="1:18" x14ac:dyDescent="0.25">
      <c r="A61" s="3" t="s">
        <v>15</v>
      </c>
      <c r="B61" s="3">
        <v>2</v>
      </c>
      <c r="C61" t="s">
        <v>107</v>
      </c>
      <c r="D61" s="3" t="s">
        <v>97</v>
      </c>
      <c r="E61" s="3">
        <v>2</v>
      </c>
      <c r="F61" s="3" t="s">
        <v>17</v>
      </c>
      <c r="G61" s="3" t="s">
        <v>14</v>
      </c>
      <c r="H61" s="3" t="s">
        <v>25</v>
      </c>
      <c r="I61" s="4">
        <v>2</v>
      </c>
      <c r="J61" s="3" t="s">
        <v>33</v>
      </c>
      <c r="K61" s="3" t="s">
        <v>34</v>
      </c>
      <c r="L61" s="3" t="s">
        <v>30</v>
      </c>
      <c r="M61" s="4">
        <v>3750</v>
      </c>
      <c r="N61" s="4">
        <v>3500</v>
      </c>
      <c r="O61" s="4">
        <v>4000</v>
      </c>
      <c r="P61" s="3" t="s">
        <v>84</v>
      </c>
      <c r="Q61" s="3" t="s">
        <v>85</v>
      </c>
      <c r="R61" s="3" t="s">
        <v>84</v>
      </c>
    </row>
    <row r="62" spans="1:18" x14ac:dyDescent="0.25">
      <c r="A62" s="3" t="s">
        <v>15</v>
      </c>
      <c r="B62" s="3">
        <v>2</v>
      </c>
      <c r="C62" t="s">
        <v>107</v>
      </c>
      <c r="D62" s="3" t="s">
        <v>97</v>
      </c>
      <c r="E62" s="3">
        <v>2</v>
      </c>
      <c r="F62" s="3" t="s">
        <v>17</v>
      </c>
      <c r="G62" s="3" t="s">
        <v>14</v>
      </c>
      <c r="H62" s="3" t="s">
        <v>47</v>
      </c>
      <c r="I62" s="4">
        <v>2</v>
      </c>
      <c r="J62" s="3" t="s">
        <v>51</v>
      </c>
      <c r="K62" s="3" t="s">
        <v>34</v>
      </c>
      <c r="L62" s="3" t="s">
        <v>42</v>
      </c>
      <c r="M62" s="4">
        <v>150</v>
      </c>
      <c r="N62" s="4">
        <v>100</v>
      </c>
      <c r="O62" s="4">
        <v>200</v>
      </c>
      <c r="P62" s="3" t="s">
        <v>84</v>
      </c>
      <c r="Q62" s="3" t="s">
        <v>85</v>
      </c>
      <c r="R62" s="3" t="s">
        <v>84</v>
      </c>
    </row>
    <row r="63" spans="1:18" x14ac:dyDescent="0.25">
      <c r="A63" s="3" t="s">
        <v>41</v>
      </c>
      <c r="B63" s="3">
        <v>5</v>
      </c>
      <c r="C63" t="s">
        <v>141</v>
      </c>
      <c r="D63" s="3" t="s">
        <v>97</v>
      </c>
      <c r="E63" s="3">
        <v>6</v>
      </c>
      <c r="F63" s="3" t="s">
        <v>36</v>
      </c>
      <c r="G63" s="3" t="s">
        <v>14</v>
      </c>
      <c r="H63" s="3" t="s">
        <v>47</v>
      </c>
      <c r="I63" s="4">
        <v>2</v>
      </c>
      <c r="J63" s="3" t="s">
        <v>26</v>
      </c>
      <c r="K63" s="3" t="s">
        <v>34</v>
      </c>
      <c r="L63" s="3" t="s">
        <v>42</v>
      </c>
      <c r="M63" s="4">
        <v>150</v>
      </c>
      <c r="N63" s="4">
        <v>175</v>
      </c>
      <c r="O63" s="4">
        <v>200</v>
      </c>
      <c r="P63" s="3" t="s">
        <v>84</v>
      </c>
      <c r="Q63" s="3" t="s">
        <v>85</v>
      </c>
      <c r="R63" s="3" t="s">
        <v>84</v>
      </c>
    </row>
    <row r="64" spans="1:18" x14ac:dyDescent="0.25">
      <c r="A64" s="3" t="s">
        <v>41</v>
      </c>
      <c r="B64" s="3">
        <v>5</v>
      </c>
      <c r="C64" t="s">
        <v>141</v>
      </c>
      <c r="D64" s="3" t="s">
        <v>97</v>
      </c>
      <c r="E64" s="3">
        <v>6</v>
      </c>
      <c r="F64" s="3" t="s">
        <v>36</v>
      </c>
      <c r="G64" s="3" t="s">
        <v>14</v>
      </c>
      <c r="H64" s="3" t="s">
        <v>25</v>
      </c>
      <c r="I64" s="4">
        <v>2</v>
      </c>
      <c r="J64" s="3" t="s">
        <v>26</v>
      </c>
      <c r="K64" s="3" t="s">
        <v>34</v>
      </c>
      <c r="L64" s="3" t="s">
        <v>68</v>
      </c>
      <c r="M64" s="4">
        <v>60</v>
      </c>
      <c r="N64" s="4">
        <v>60</v>
      </c>
      <c r="O64" s="4">
        <v>60</v>
      </c>
      <c r="P64" s="3" t="s">
        <v>84</v>
      </c>
      <c r="Q64" s="3" t="s">
        <v>85</v>
      </c>
      <c r="R64" s="3" t="s">
        <v>84</v>
      </c>
    </row>
    <row r="65" spans="1:18" x14ac:dyDescent="0.25">
      <c r="A65" s="3" t="s">
        <v>41</v>
      </c>
      <c r="B65" s="3">
        <v>5</v>
      </c>
      <c r="C65" t="s">
        <v>142</v>
      </c>
      <c r="D65" s="3" t="s">
        <v>97</v>
      </c>
      <c r="E65" s="3">
        <v>4</v>
      </c>
      <c r="F65" s="3" t="s">
        <v>17</v>
      </c>
      <c r="G65" s="3" t="s">
        <v>14</v>
      </c>
      <c r="H65" s="3" t="s">
        <v>47</v>
      </c>
      <c r="I65" s="4">
        <v>10</v>
      </c>
      <c r="J65" s="3" t="s">
        <v>26</v>
      </c>
      <c r="K65" s="3" t="s">
        <v>34</v>
      </c>
      <c r="L65" s="3" t="s">
        <v>42</v>
      </c>
      <c r="M65" s="4">
        <v>150</v>
      </c>
      <c r="N65" s="4">
        <v>175</v>
      </c>
      <c r="O65" s="4">
        <v>200</v>
      </c>
      <c r="P65" s="3" t="s">
        <v>84</v>
      </c>
      <c r="Q65" s="3" t="s">
        <v>84</v>
      </c>
      <c r="R65" s="3" t="s">
        <v>85</v>
      </c>
    </row>
    <row r="66" spans="1:18" x14ac:dyDescent="0.25">
      <c r="A66" s="3" t="s">
        <v>41</v>
      </c>
      <c r="B66" s="3">
        <v>5</v>
      </c>
      <c r="C66" t="s">
        <v>108</v>
      </c>
      <c r="D66" s="3" t="s">
        <v>97</v>
      </c>
      <c r="E66" s="3">
        <v>5</v>
      </c>
      <c r="F66" s="3" t="s">
        <v>22</v>
      </c>
      <c r="G66" s="3" t="s">
        <v>14</v>
      </c>
      <c r="H66" s="3" t="s">
        <v>47</v>
      </c>
      <c r="I66" s="4">
        <v>50</v>
      </c>
      <c r="J66" s="3" t="s">
        <v>26</v>
      </c>
      <c r="K66" s="3" t="s">
        <v>58</v>
      </c>
      <c r="L66" s="3" t="s">
        <v>42</v>
      </c>
      <c r="M66" s="4">
        <v>150</v>
      </c>
      <c r="N66" s="4">
        <v>175</v>
      </c>
      <c r="O66" s="4">
        <v>200</v>
      </c>
      <c r="P66" s="3" t="s">
        <v>84</v>
      </c>
      <c r="Q66" s="3" t="s">
        <v>84</v>
      </c>
      <c r="R66" s="3" t="s">
        <v>85</v>
      </c>
    </row>
    <row r="67" spans="1:18" x14ac:dyDescent="0.25">
      <c r="A67" s="3" t="s">
        <v>41</v>
      </c>
      <c r="B67" s="3">
        <v>5</v>
      </c>
      <c r="C67" t="s">
        <v>142</v>
      </c>
      <c r="D67" s="3" t="s">
        <v>97</v>
      </c>
      <c r="E67" s="3">
        <v>4</v>
      </c>
      <c r="F67" s="3" t="s">
        <v>17</v>
      </c>
      <c r="G67" s="3" t="s">
        <v>14</v>
      </c>
      <c r="H67" s="3" t="s">
        <v>60</v>
      </c>
      <c r="I67" s="4">
        <v>50</v>
      </c>
      <c r="J67" s="3" t="s">
        <v>26</v>
      </c>
      <c r="K67" s="3" t="s">
        <v>58</v>
      </c>
      <c r="L67" s="3" t="s">
        <v>68</v>
      </c>
      <c r="M67" s="4">
        <v>100</v>
      </c>
      <c r="N67" s="4">
        <v>100</v>
      </c>
      <c r="O67" s="4">
        <v>100</v>
      </c>
      <c r="P67" s="3" t="s">
        <v>84</v>
      </c>
      <c r="Q67" s="3" t="s">
        <v>84</v>
      </c>
      <c r="R67" s="3" t="s">
        <v>85</v>
      </c>
    </row>
    <row r="68" spans="1:18" x14ac:dyDescent="0.25">
      <c r="A68" s="3" t="s">
        <v>41</v>
      </c>
      <c r="B68" s="3">
        <v>5</v>
      </c>
      <c r="C68" t="s">
        <v>108</v>
      </c>
      <c r="D68" s="3" t="s">
        <v>97</v>
      </c>
      <c r="E68" s="3">
        <v>5</v>
      </c>
      <c r="F68" s="3" t="s">
        <v>22</v>
      </c>
      <c r="G68" s="3" t="s">
        <v>14</v>
      </c>
      <c r="H68" s="3" t="s">
        <v>40</v>
      </c>
      <c r="I68" s="4">
        <v>50</v>
      </c>
      <c r="J68" s="3" t="s">
        <v>26</v>
      </c>
      <c r="K68" s="3" t="s">
        <v>58</v>
      </c>
      <c r="L68" s="3" t="s">
        <v>68</v>
      </c>
      <c r="M68" s="4">
        <v>100</v>
      </c>
      <c r="N68" s="4">
        <v>100</v>
      </c>
      <c r="O68" s="4">
        <v>100</v>
      </c>
      <c r="P68" s="3" t="s">
        <v>84</v>
      </c>
      <c r="Q68" s="3" t="s">
        <v>84</v>
      </c>
      <c r="R68" s="3" t="s">
        <v>85</v>
      </c>
    </row>
    <row r="69" spans="1:18" x14ac:dyDescent="0.25">
      <c r="A69" s="3" t="s">
        <v>32</v>
      </c>
      <c r="B69" s="3">
        <v>3</v>
      </c>
      <c r="C69" t="s">
        <v>143</v>
      </c>
      <c r="D69" s="3" t="s">
        <v>97</v>
      </c>
      <c r="E69" s="3">
        <v>1</v>
      </c>
      <c r="F69" s="3" t="s">
        <v>17</v>
      </c>
      <c r="G69" s="3" t="s">
        <v>14</v>
      </c>
      <c r="H69" s="3" t="s">
        <v>25</v>
      </c>
      <c r="I69" s="4">
        <v>1</v>
      </c>
      <c r="J69" s="3" t="s">
        <v>33</v>
      </c>
      <c r="K69" s="3" t="s">
        <v>34</v>
      </c>
      <c r="L69" s="3" t="s">
        <v>30</v>
      </c>
      <c r="M69" s="4">
        <v>2800</v>
      </c>
      <c r="N69" s="4">
        <v>2800</v>
      </c>
      <c r="O69" s="4">
        <v>2800</v>
      </c>
      <c r="P69" s="3" t="s">
        <v>84</v>
      </c>
      <c r="Q69" s="3" t="s">
        <v>85</v>
      </c>
      <c r="R69" s="3" t="s">
        <v>85</v>
      </c>
    </row>
    <row r="70" spans="1:18" x14ac:dyDescent="0.25">
      <c r="A70" s="3" t="s">
        <v>32</v>
      </c>
      <c r="B70" s="3">
        <v>3</v>
      </c>
      <c r="C70" t="s">
        <v>143</v>
      </c>
      <c r="D70" s="3" t="s">
        <v>97</v>
      </c>
      <c r="E70" s="3">
        <v>1</v>
      </c>
      <c r="F70" s="3" t="s">
        <v>17</v>
      </c>
      <c r="G70" s="3" t="s">
        <v>14</v>
      </c>
      <c r="H70" s="3" t="s">
        <v>47</v>
      </c>
      <c r="I70" s="4">
        <v>1</v>
      </c>
      <c r="J70" s="3" t="s">
        <v>33</v>
      </c>
      <c r="K70" s="3" t="s">
        <v>34</v>
      </c>
      <c r="L70" s="3" t="s">
        <v>42</v>
      </c>
      <c r="M70" s="4">
        <v>3500</v>
      </c>
      <c r="N70" s="4">
        <v>3500</v>
      </c>
      <c r="O70" s="4">
        <v>3500</v>
      </c>
      <c r="P70" s="3" t="s">
        <v>84</v>
      </c>
      <c r="Q70" s="3" t="s">
        <v>85</v>
      </c>
      <c r="R70" s="3" t="s">
        <v>84</v>
      </c>
    </row>
    <row r="71" spans="1:18" x14ac:dyDescent="0.25">
      <c r="A71" s="3" t="s">
        <v>32</v>
      </c>
      <c r="B71" s="3">
        <v>3</v>
      </c>
      <c r="C71" t="s">
        <v>109</v>
      </c>
      <c r="D71" s="3" t="s">
        <v>97</v>
      </c>
      <c r="E71" s="3">
        <v>3</v>
      </c>
      <c r="F71" s="3" t="s">
        <v>62</v>
      </c>
      <c r="G71" s="3" t="s">
        <v>14</v>
      </c>
      <c r="H71" s="3" t="s">
        <v>47</v>
      </c>
      <c r="I71" s="4">
        <v>2</v>
      </c>
      <c r="J71" s="3" t="s">
        <v>26</v>
      </c>
      <c r="K71" s="3" t="s">
        <v>64</v>
      </c>
      <c r="L71" s="3" t="s">
        <v>63</v>
      </c>
      <c r="M71" s="4">
        <v>70</v>
      </c>
      <c r="N71" s="4">
        <v>70</v>
      </c>
      <c r="O71" s="4">
        <v>70</v>
      </c>
      <c r="P71" s="3" t="s">
        <v>84</v>
      </c>
      <c r="Q71" s="3" t="s">
        <v>85</v>
      </c>
      <c r="R71" s="3" t="s">
        <v>84</v>
      </c>
    </row>
    <row r="72" spans="1:18" x14ac:dyDescent="0.25">
      <c r="A72" s="3" t="s">
        <v>52</v>
      </c>
      <c r="B72" s="3">
        <v>5</v>
      </c>
      <c r="C72" t="s">
        <v>144</v>
      </c>
      <c r="D72" s="3" t="s">
        <v>97</v>
      </c>
      <c r="E72" s="3">
        <v>4</v>
      </c>
      <c r="F72" s="3" t="s">
        <v>22</v>
      </c>
      <c r="G72" s="3" t="s">
        <v>14</v>
      </c>
      <c r="H72" s="3" t="s">
        <v>47</v>
      </c>
      <c r="I72" s="4">
        <v>1</v>
      </c>
      <c r="J72" s="3" t="s">
        <v>33</v>
      </c>
      <c r="K72" s="3" t="s">
        <v>34</v>
      </c>
      <c r="L72" s="3" t="s">
        <v>42</v>
      </c>
      <c r="M72" s="4">
        <v>4000</v>
      </c>
      <c r="N72" s="4">
        <v>4000</v>
      </c>
      <c r="O72" s="4">
        <v>4000</v>
      </c>
      <c r="P72" s="3" t="s">
        <v>84</v>
      </c>
      <c r="Q72" s="3" t="s">
        <v>85</v>
      </c>
      <c r="R72" s="3" t="s">
        <v>84</v>
      </c>
    </row>
    <row r="73" spans="1:18" x14ac:dyDescent="0.25">
      <c r="A73" s="3" t="s">
        <v>52</v>
      </c>
      <c r="B73" s="3">
        <v>5</v>
      </c>
      <c r="C73" t="s">
        <v>144</v>
      </c>
      <c r="D73" s="3" t="s">
        <v>97</v>
      </c>
      <c r="E73" s="3">
        <v>4</v>
      </c>
      <c r="F73" s="3" t="s">
        <v>22</v>
      </c>
      <c r="G73" s="3" t="s">
        <v>14</v>
      </c>
      <c r="H73" s="3" t="s">
        <v>25</v>
      </c>
      <c r="I73" s="4">
        <v>1</v>
      </c>
      <c r="J73" s="3" t="s">
        <v>33</v>
      </c>
      <c r="K73" s="3" t="s">
        <v>34</v>
      </c>
      <c r="L73" s="3" t="s">
        <v>68</v>
      </c>
      <c r="M73" s="4">
        <v>3500</v>
      </c>
      <c r="N73" s="4">
        <v>3500</v>
      </c>
      <c r="O73" s="4">
        <v>3500</v>
      </c>
      <c r="P73" s="3" t="s">
        <v>84</v>
      </c>
      <c r="Q73" s="3" t="s">
        <v>85</v>
      </c>
      <c r="R73" s="3" t="s">
        <v>84</v>
      </c>
    </row>
    <row r="74" spans="1:18" x14ac:dyDescent="0.25">
      <c r="A74" s="3" t="s">
        <v>20</v>
      </c>
      <c r="B74" s="3">
        <v>1</v>
      </c>
      <c r="C74" t="s">
        <v>145</v>
      </c>
      <c r="D74" s="3" t="s">
        <v>97</v>
      </c>
      <c r="E74" s="3">
        <v>2</v>
      </c>
      <c r="F74" s="3" t="s">
        <v>22</v>
      </c>
      <c r="G74" s="3" t="s">
        <v>14</v>
      </c>
      <c r="H74" s="3" t="s">
        <v>47</v>
      </c>
      <c r="I74" s="4">
        <v>3</v>
      </c>
      <c r="J74" s="3" t="s">
        <v>33</v>
      </c>
      <c r="K74" s="3" t="s">
        <v>58</v>
      </c>
      <c r="L74" s="3" t="s">
        <v>42</v>
      </c>
      <c r="M74" s="4">
        <v>3200</v>
      </c>
      <c r="N74" s="4">
        <v>3200</v>
      </c>
      <c r="O74" s="4">
        <v>3200</v>
      </c>
      <c r="P74" s="3" t="s">
        <v>84</v>
      </c>
      <c r="Q74" s="3" t="s">
        <v>84</v>
      </c>
      <c r="R74" s="3" t="s">
        <v>85</v>
      </c>
    </row>
    <row r="75" spans="1:18" x14ac:dyDescent="0.25">
      <c r="A75" s="3" t="s">
        <v>20</v>
      </c>
      <c r="B75" s="3">
        <v>1</v>
      </c>
      <c r="C75" t="s">
        <v>145</v>
      </c>
      <c r="D75" s="3" t="s">
        <v>97</v>
      </c>
      <c r="E75" s="3">
        <v>2</v>
      </c>
      <c r="F75" s="3" t="s">
        <v>22</v>
      </c>
      <c r="G75" s="3" t="s">
        <v>14</v>
      </c>
      <c r="H75" s="3" t="s">
        <v>25</v>
      </c>
      <c r="I75" s="4">
        <v>3</v>
      </c>
      <c r="J75" s="3" t="s">
        <v>33</v>
      </c>
      <c r="K75" s="3" t="s">
        <v>58</v>
      </c>
      <c r="L75" s="3" t="s">
        <v>68</v>
      </c>
      <c r="M75" s="4">
        <v>3200</v>
      </c>
      <c r="N75" s="4">
        <v>3200</v>
      </c>
      <c r="O75" s="4">
        <v>3200</v>
      </c>
      <c r="P75" s="3" t="s">
        <v>84</v>
      </c>
      <c r="Q75" s="3" t="s">
        <v>84</v>
      </c>
      <c r="R75" s="3" t="s">
        <v>85</v>
      </c>
    </row>
    <row r="76" spans="1:18" x14ac:dyDescent="0.25">
      <c r="A76" s="3" t="s">
        <v>27</v>
      </c>
      <c r="B76" s="3">
        <v>2</v>
      </c>
      <c r="C76" t="s">
        <v>146</v>
      </c>
      <c r="D76" s="3" t="s">
        <v>97</v>
      </c>
      <c r="E76" s="3">
        <v>4</v>
      </c>
      <c r="F76" s="3" t="s">
        <v>29</v>
      </c>
      <c r="G76" s="3" t="s">
        <v>14</v>
      </c>
      <c r="H76" s="3" t="s">
        <v>25</v>
      </c>
      <c r="I76" s="4">
        <v>50</v>
      </c>
      <c r="J76" s="3" t="s">
        <v>26</v>
      </c>
      <c r="K76" s="3" t="s">
        <v>34</v>
      </c>
      <c r="L76" s="3" t="s">
        <v>30</v>
      </c>
      <c r="M76" s="4">
        <v>80</v>
      </c>
      <c r="N76" s="4">
        <v>90</v>
      </c>
      <c r="O76" s="4">
        <v>100</v>
      </c>
      <c r="P76" s="3" t="s">
        <v>84</v>
      </c>
      <c r="Q76" s="3" t="s">
        <v>85</v>
      </c>
      <c r="R76" s="3" t="s">
        <v>84</v>
      </c>
    </row>
    <row r="77" spans="1:18" x14ac:dyDescent="0.25">
      <c r="A77" s="3" t="s">
        <v>27</v>
      </c>
      <c r="B77" s="3">
        <v>2</v>
      </c>
      <c r="C77" t="s">
        <v>146</v>
      </c>
      <c r="D77" s="3" t="s">
        <v>97</v>
      </c>
      <c r="E77" s="3">
        <v>4</v>
      </c>
      <c r="F77" s="3" t="s">
        <v>29</v>
      </c>
      <c r="G77" s="3" t="s">
        <v>14</v>
      </c>
      <c r="H77" s="3" t="s">
        <v>47</v>
      </c>
      <c r="I77" s="4">
        <v>50</v>
      </c>
      <c r="J77" s="3" t="s">
        <v>26</v>
      </c>
      <c r="K77" s="3" t="s">
        <v>34</v>
      </c>
      <c r="L77" s="3" t="s">
        <v>42</v>
      </c>
      <c r="M77" s="4">
        <v>150</v>
      </c>
      <c r="N77" s="4">
        <v>175</v>
      </c>
      <c r="O77" s="4">
        <v>200</v>
      </c>
      <c r="P77" s="3" t="s">
        <v>84</v>
      </c>
      <c r="Q77" s="3" t="s">
        <v>85</v>
      </c>
      <c r="R77" s="3" t="s">
        <v>84</v>
      </c>
    </row>
    <row r="78" spans="1:18" x14ac:dyDescent="0.25">
      <c r="A78" s="3" t="s">
        <v>27</v>
      </c>
      <c r="B78" s="3">
        <v>2</v>
      </c>
      <c r="C78" t="s">
        <v>147</v>
      </c>
      <c r="D78" s="3" t="s">
        <v>97</v>
      </c>
      <c r="E78" s="3">
        <v>1</v>
      </c>
      <c r="F78" s="3" t="s">
        <v>17</v>
      </c>
      <c r="G78" s="3" t="s">
        <v>14</v>
      </c>
      <c r="H78" s="3" t="s">
        <v>47</v>
      </c>
      <c r="I78" s="4">
        <v>50</v>
      </c>
      <c r="J78" s="3" t="s">
        <v>26</v>
      </c>
      <c r="K78" s="3" t="s">
        <v>34</v>
      </c>
      <c r="L78" s="3" t="s">
        <v>42</v>
      </c>
      <c r="M78" s="4">
        <v>150</v>
      </c>
      <c r="N78" s="4">
        <v>175</v>
      </c>
      <c r="O78" s="4">
        <v>200</v>
      </c>
      <c r="P78" s="3" t="s">
        <v>84</v>
      </c>
      <c r="Q78" s="3" t="s">
        <v>84</v>
      </c>
      <c r="R78" s="3" t="s">
        <v>85</v>
      </c>
    </row>
    <row r="79" spans="1:18" x14ac:dyDescent="0.25">
      <c r="A79" s="3" t="s">
        <v>50</v>
      </c>
      <c r="B79" s="3">
        <v>1</v>
      </c>
      <c r="C79" t="s">
        <v>148</v>
      </c>
      <c r="D79" s="3" t="s">
        <v>97</v>
      </c>
      <c r="E79" s="3">
        <v>3</v>
      </c>
      <c r="F79" s="3" t="s">
        <v>17</v>
      </c>
      <c r="G79" s="3" t="s">
        <v>14</v>
      </c>
      <c r="H79" s="3" t="s">
        <v>47</v>
      </c>
      <c r="I79" s="4">
        <v>4</v>
      </c>
      <c r="J79" s="3" t="s">
        <v>26</v>
      </c>
      <c r="K79" s="3" t="s">
        <v>34</v>
      </c>
      <c r="L79" s="3" t="s">
        <v>42</v>
      </c>
      <c r="M79" s="4">
        <v>150</v>
      </c>
      <c r="N79" s="4">
        <v>175</v>
      </c>
      <c r="O79" s="4">
        <v>200</v>
      </c>
      <c r="P79" s="3" t="s">
        <v>84</v>
      </c>
      <c r="Q79" s="3" t="s">
        <v>85</v>
      </c>
      <c r="R79" s="3" t="s">
        <v>84</v>
      </c>
    </row>
    <row r="80" spans="1:18" x14ac:dyDescent="0.25">
      <c r="A80" s="3" t="s">
        <v>50</v>
      </c>
      <c r="B80" s="3">
        <v>1</v>
      </c>
      <c r="C80" t="s">
        <v>149</v>
      </c>
      <c r="D80" s="3" t="s">
        <v>97</v>
      </c>
      <c r="E80" s="3">
        <v>2</v>
      </c>
      <c r="F80" s="3" t="s">
        <v>57</v>
      </c>
      <c r="G80" s="3" t="s">
        <v>14</v>
      </c>
      <c r="H80" s="3" t="s">
        <v>47</v>
      </c>
      <c r="I80" s="4">
        <v>8</v>
      </c>
      <c r="J80" s="3" t="s">
        <v>26</v>
      </c>
      <c r="K80" s="3" t="s">
        <v>67</v>
      </c>
      <c r="L80" s="3" t="s">
        <v>63</v>
      </c>
      <c r="M80" s="4">
        <v>70</v>
      </c>
      <c r="N80" s="4">
        <v>70</v>
      </c>
      <c r="O80" s="4">
        <v>70</v>
      </c>
      <c r="P80" s="3" t="s">
        <v>84</v>
      </c>
      <c r="Q80" s="3" t="s">
        <v>85</v>
      </c>
      <c r="R80" s="3" t="s">
        <v>84</v>
      </c>
    </row>
    <row r="81" spans="1:18" x14ac:dyDescent="0.25">
      <c r="A81" s="3" t="s">
        <v>56</v>
      </c>
      <c r="B81" s="3">
        <v>4</v>
      </c>
      <c r="C81" t="s">
        <v>112</v>
      </c>
      <c r="D81" s="3" t="s">
        <v>97</v>
      </c>
      <c r="E81" s="3">
        <v>4</v>
      </c>
      <c r="F81" s="3" t="s">
        <v>57</v>
      </c>
      <c r="G81" s="3" t="s">
        <v>14</v>
      </c>
      <c r="H81" s="3" t="s">
        <v>47</v>
      </c>
      <c r="I81" s="4">
        <v>4</v>
      </c>
      <c r="J81" s="3" t="s">
        <v>26</v>
      </c>
      <c r="K81" s="3" t="s">
        <v>34</v>
      </c>
      <c r="L81" s="3" t="s">
        <v>42</v>
      </c>
      <c r="M81" s="4">
        <v>150</v>
      </c>
      <c r="N81" s="4">
        <v>175</v>
      </c>
      <c r="O81" s="4">
        <v>200</v>
      </c>
      <c r="P81" s="3" t="s">
        <v>84</v>
      </c>
      <c r="Q81" s="3" t="s">
        <v>84</v>
      </c>
      <c r="R81" s="3" t="s">
        <v>85</v>
      </c>
    </row>
    <row r="82" spans="1:18" x14ac:dyDescent="0.25">
      <c r="A82" s="3" t="s">
        <v>56</v>
      </c>
      <c r="B82" s="3">
        <v>4</v>
      </c>
      <c r="C82" t="s">
        <v>150</v>
      </c>
      <c r="D82" s="3" t="s">
        <v>97</v>
      </c>
      <c r="E82" s="3">
        <v>5</v>
      </c>
      <c r="F82" s="3" t="s">
        <v>22</v>
      </c>
      <c r="G82" s="3" t="s">
        <v>14</v>
      </c>
      <c r="H82" s="3" t="s">
        <v>47</v>
      </c>
      <c r="I82" s="4">
        <v>12</v>
      </c>
      <c r="J82" s="3" t="s">
        <v>26</v>
      </c>
      <c r="K82" s="3" t="s">
        <v>58</v>
      </c>
      <c r="L82" s="3" t="s">
        <v>42</v>
      </c>
      <c r="M82" s="4">
        <v>150</v>
      </c>
      <c r="N82" s="4">
        <v>175</v>
      </c>
      <c r="O82" s="4">
        <v>200</v>
      </c>
      <c r="P82" s="3" t="s">
        <v>84</v>
      </c>
      <c r="Q82" s="3" t="s">
        <v>84</v>
      </c>
      <c r="R82" s="3" t="s">
        <v>85</v>
      </c>
    </row>
  </sheetData>
  <sortState ref="A1:Y82">
    <sortCondition ref="A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2"/>
  <sheetViews>
    <sheetView workbookViewId="0">
      <selection activeCell="D1" sqref="D1:D1048576"/>
    </sheetView>
  </sheetViews>
  <sheetFormatPr defaultRowHeight="15" x14ac:dyDescent="0.25"/>
  <sheetData>
    <row r="1" spans="1:4" x14ac:dyDescent="0.25">
      <c r="A1" s="2" t="s">
        <v>0</v>
      </c>
      <c r="B1" s="2" t="s">
        <v>1</v>
      </c>
      <c r="D1" t="s">
        <v>151</v>
      </c>
    </row>
    <row r="2" spans="1:4" x14ac:dyDescent="0.25">
      <c r="A2" s="3" t="s">
        <v>46</v>
      </c>
      <c r="B2" s="3" t="s">
        <v>19</v>
      </c>
      <c r="D2" t="s">
        <v>98</v>
      </c>
    </row>
    <row r="3" spans="1:4" x14ac:dyDescent="0.25">
      <c r="A3" s="3" t="s">
        <v>46</v>
      </c>
      <c r="B3" s="3" t="s">
        <v>38</v>
      </c>
      <c r="D3" t="s">
        <v>113</v>
      </c>
    </row>
    <row r="4" spans="1:4" x14ac:dyDescent="0.25">
      <c r="A4" s="3" t="s">
        <v>74</v>
      </c>
      <c r="B4" s="3" t="s">
        <v>16</v>
      </c>
      <c r="D4" t="s">
        <v>114</v>
      </c>
    </row>
    <row r="5" spans="1:4" x14ac:dyDescent="0.25">
      <c r="A5" s="3" t="s">
        <v>74</v>
      </c>
      <c r="B5" s="3" t="s">
        <v>16</v>
      </c>
      <c r="D5" t="s">
        <v>114</v>
      </c>
    </row>
    <row r="6" spans="1:4" x14ac:dyDescent="0.25">
      <c r="A6" s="3" t="s">
        <v>74</v>
      </c>
      <c r="B6" s="3" t="s">
        <v>28</v>
      </c>
      <c r="D6" t="s">
        <v>99</v>
      </c>
    </row>
    <row r="7" spans="1:4" x14ac:dyDescent="0.25">
      <c r="A7" s="3" t="s">
        <v>74</v>
      </c>
      <c r="B7" s="3" t="s">
        <v>28</v>
      </c>
      <c r="D7" t="s">
        <v>99</v>
      </c>
    </row>
    <row r="8" spans="1:4" x14ac:dyDescent="0.25">
      <c r="A8" s="3" t="s">
        <v>86</v>
      </c>
      <c r="B8" s="3" t="s">
        <v>16</v>
      </c>
      <c r="D8" t="s">
        <v>115</v>
      </c>
    </row>
    <row r="9" spans="1:4" x14ac:dyDescent="0.25">
      <c r="A9" s="3" t="s">
        <v>86</v>
      </c>
      <c r="B9" s="3" t="s">
        <v>28</v>
      </c>
      <c r="D9" t="s">
        <v>116</v>
      </c>
    </row>
    <row r="10" spans="1:4" x14ac:dyDescent="0.25">
      <c r="A10" s="3" t="s">
        <v>86</v>
      </c>
      <c r="B10" s="3" t="s">
        <v>28</v>
      </c>
      <c r="D10" t="s">
        <v>116</v>
      </c>
    </row>
    <row r="11" spans="1:4" x14ac:dyDescent="0.25">
      <c r="A11" s="3" t="s">
        <v>86</v>
      </c>
      <c r="B11" s="3" t="s">
        <v>59</v>
      </c>
      <c r="D11" t="s">
        <v>100</v>
      </c>
    </row>
    <row r="12" spans="1:4" x14ac:dyDescent="0.25">
      <c r="A12" s="3" t="s">
        <v>86</v>
      </c>
      <c r="B12" s="3" t="s">
        <v>28</v>
      </c>
      <c r="D12" t="s">
        <v>116</v>
      </c>
    </row>
    <row r="13" spans="1:4" x14ac:dyDescent="0.25">
      <c r="A13" s="3" t="s">
        <v>86</v>
      </c>
      <c r="B13" s="3" t="s">
        <v>16</v>
      </c>
      <c r="D13" t="s">
        <v>115</v>
      </c>
    </row>
    <row r="14" spans="1:4" x14ac:dyDescent="0.25">
      <c r="A14" s="3" t="s">
        <v>86</v>
      </c>
      <c r="B14" s="3" t="s">
        <v>38</v>
      </c>
      <c r="D14" t="s">
        <v>117</v>
      </c>
    </row>
    <row r="15" spans="1:4" x14ac:dyDescent="0.25">
      <c r="A15" s="3" t="s">
        <v>86</v>
      </c>
      <c r="B15" s="3" t="s">
        <v>38</v>
      </c>
      <c r="D15" t="s">
        <v>117</v>
      </c>
    </row>
    <row r="16" spans="1:4" x14ac:dyDescent="0.25">
      <c r="A16" s="3" t="s">
        <v>86</v>
      </c>
      <c r="B16" s="3" t="s">
        <v>38</v>
      </c>
      <c r="D16" t="s">
        <v>117</v>
      </c>
    </row>
    <row r="17" spans="1:4" x14ac:dyDescent="0.25">
      <c r="A17" s="3" t="s">
        <v>86</v>
      </c>
      <c r="B17" s="3" t="s">
        <v>19</v>
      </c>
      <c r="D17" t="s">
        <v>118</v>
      </c>
    </row>
    <row r="18" spans="1:4" x14ac:dyDescent="0.25">
      <c r="A18" s="3" t="s">
        <v>86</v>
      </c>
      <c r="B18" s="3" t="s">
        <v>19</v>
      </c>
      <c r="D18" t="s">
        <v>118</v>
      </c>
    </row>
    <row r="19" spans="1:4" x14ac:dyDescent="0.25">
      <c r="A19" s="3" t="s">
        <v>86</v>
      </c>
      <c r="B19" s="3" t="s">
        <v>19</v>
      </c>
      <c r="D19" t="s">
        <v>118</v>
      </c>
    </row>
    <row r="20" spans="1:4" x14ac:dyDescent="0.25">
      <c r="A20" s="3" t="s">
        <v>48</v>
      </c>
      <c r="B20" s="3" t="s">
        <v>38</v>
      </c>
      <c r="D20" t="s">
        <v>101</v>
      </c>
    </row>
    <row r="21" spans="1:4" x14ac:dyDescent="0.25">
      <c r="A21" s="3" t="s">
        <v>48</v>
      </c>
      <c r="B21" s="3" t="s">
        <v>38</v>
      </c>
      <c r="D21" t="s">
        <v>101</v>
      </c>
    </row>
    <row r="22" spans="1:4" x14ac:dyDescent="0.25">
      <c r="A22" s="3" t="s">
        <v>48</v>
      </c>
      <c r="B22" s="3" t="s">
        <v>19</v>
      </c>
      <c r="D22" t="s">
        <v>119</v>
      </c>
    </row>
    <row r="23" spans="1:4" x14ac:dyDescent="0.25">
      <c r="A23" s="3" t="s">
        <v>48</v>
      </c>
      <c r="B23" s="3" t="s">
        <v>19</v>
      </c>
      <c r="D23" t="s">
        <v>119</v>
      </c>
    </row>
    <row r="24" spans="1:4" x14ac:dyDescent="0.25">
      <c r="A24" s="3" t="s">
        <v>31</v>
      </c>
      <c r="B24" s="3" t="s">
        <v>38</v>
      </c>
      <c r="D24" t="s">
        <v>120</v>
      </c>
    </row>
    <row r="25" spans="1:4" x14ac:dyDescent="0.25">
      <c r="A25" s="3" t="s">
        <v>31</v>
      </c>
      <c r="B25" s="3" t="s">
        <v>19</v>
      </c>
      <c r="D25" t="s">
        <v>102</v>
      </c>
    </row>
    <row r="26" spans="1:4" x14ac:dyDescent="0.25">
      <c r="A26" s="3" t="s">
        <v>31</v>
      </c>
      <c r="B26" s="3" t="s">
        <v>38</v>
      </c>
      <c r="D26" t="s">
        <v>120</v>
      </c>
    </row>
    <row r="27" spans="1:4" x14ac:dyDescent="0.25">
      <c r="A27" s="3" t="s">
        <v>31</v>
      </c>
      <c r="B27" s="3" t="s">
        <v>19</v>
      </c>
      <c r="D27" t="s">
        <v>102</v>
      </c>
    </row>
    <row r="28" spans="1:4" x14ac:dyDescent="0.25">
      <c r="A28" s="3" t="s">
        <v>55</v>
      </c>
      <c r="B28" s="3" t="s">
        <v>38</v>
      </c>
      <c r="D28" t="s">
        <v>121</v>
      </c>
    </row>
    <row r="29" spans="1:4" x14ac:dyDescent="0.25">
      <c r="A29" s="3" t="s">
        <v>24</v>
      </c>
      <c r="B29" s="3" t="s">
        <v>38</v>
      </c>
      <c r="D29" t="s">
        <v>122</v>
      </c>
    </row>
    <row r="30" spans="1:4" x14ac:dyDescent="0.25">
      <c r="A30" s="3" t="s">
        <v>24</v>
      </c>
      <c r="B30" s="3" t="s">
        <v>38</v>
      </c>
      <c r="D30" t="s">
        <v>122</v>
      </c>
    </row>
    <row r="31" spans="1:4" x14ac:dyDescent="0.25">
      <c r="A31" s="3" t="s">
        <v>39</v>
      </c>
      <c r="B31" s="3" t="s">
        <v>19</v>
      </c>
      <c r="D31" t="s">
        <v>123</v>
      </c>
    </row>
    <row r="32" spans="1:4" x14ac:dyDescent="0.25">
      <c r="A32" s="3" t="s">
        <v>39</v>
      </c>
      <c r="B32" s="3" t="s">
        <v>65</v>
      </c>
      <c r="D32" t="s">
        <v>124</v>
      </c>
    </row>
    <row r="33" spans="1:4" x14ac:dyDescent="0.25">
      <c r="A33" s="3" t="s">
        <v>39</v>
      </c>
      <c r="B33" s="3" t="s">
        <v>38</v>
      </c>
      <c r="D33" t="s">
        <v>125</v>
      </c>
    </row>
    <row r="34" spans="1:4" x14ac:dyDescent="0.25">
      <c r="A34" s="3" t="s">
        <v>39</v>
      </c>
      <c r="B34" s="3" t="s">
        <v>19</v>
      </c>
      <c r="D34" t="s">
        <v>123</v>
      </c>
    </row>
    <row r="35" spans="1:4" x14ac:dyDescent="0.25">
      <c r="A35" s="3" t="s">
        <v>39</v>
      </c>
      <c r="B35" s="3" t="s">
        <v>16</v>
      </c>
      <c r="D35" t="s">
        <v>126</v>
      </c>
    </row>
    <row r="36" spans="1:4" x14ac:dyDescent="0.25">
      <c r="A36" s="3" t="s">
        <v>39</v>
      </c>
      <c r="B36" s="3" t="s">
        <v>16</v>
      </c>
      <c r="D36" t="s">
        <v>126</v>
      </c>
    </row>
    <row r="37" spans="1:4" x14ac:dyDescent="0.25">
      <c r="A37" s="3" t="s">
        <v>39</v>
      </c>
      <c r="B37" s="3" t="s">
        <v>38</v>
      </c>
      <c r="D37" t="s">
        <v>125</v>
      </c>
    </row>
    <row r="38" spans="1:4" x14ac:dyDescent="0.25">
      <c r="A38" s="3" t="s">
        <v>12</v>
      </c>
      <c r="B38" s="3" t="s">
        <v>19</v>
      </c>
      <c r="D38" t="s">
        <v>127</v>
      </c>
    </row>
    <row r="39" spans="1:4" x14ac:dyDescent="0.25">
      <c r="A39" s="3" t="s">
        <v>12</v>
      </c>
      <c r="B39" s="3" t="s">
        <v>19</v>
      </c>
      <c r="D39" t="s">
        <v>127</v>
      </c>
    </row>
    <row r="40" spans="1:4" x14ac:dyDescent="0.25">
      <c r="A40" s="3" t="s">
        <v>37</v>
      </c>
      <c r="B40" s="3" t="s">
        <v>19</v>
      </c>
      <c r="D40" t="s">
        <v>128</v>
      </c>
    </row>
    <row r="41" spans="1:4" x14ac:dyDescent="0.25">
      <c r="A41" s="3" t="s">
        <v>37</v>
      </c>
      <c r="B41" s="3" t="s">
        <v>19</v>
      </c>
      <c r="D41" t="s">
        <v>128</v>
      </c>
    </row>
    <row r="42" spans="1:4" x14ac:dyDescent="0.25">
      <c r="A42" s="3" t="s">
        <v>37</v>
      </c>
      <c r="B42" s="3" t="s">
        <v>38</v>
      </c>
      <c r="D42" t="s">
        <v>104</v>
      </c>
    </row>
    <row r="43" spans="1:4" x14ac:dyDescent="0.25">
      <c r="A43" s="3" t="s">
        <v>37</v>
      </c>
      <c r="B43" s="3" t="s">
        <v>38</v>
      </c>
      <c r="D43" t="s">
        <v>104</v>
      </c>
    </row>
    <row r="44" spans="1:4" x14ac:dyDescent="0.25">
      <c r="A44" s="3" t="s">
        <v>37</v>
      </c>
      <c r="B44" s="3" t="s">
        <v>28</v>
      </c>
      <c r="D44" t="s">
        <v>129</v>
      </c>
    </row>
    <row r="45" spans="1:4" x14ac:dyDescent="0.25">
      <c r="A45" s="3" t="s">
        <v>91</v>
      </c>
      <c r="B45" s="3" t="s">
        <v>38</v>
      </c>
      <c r="D45" t="s">
        <v>130</v>
      </c>
    </row>
    <row r="46" spans="1:4" x14ac:dyDescent="0.25">
      <c r="A46" s="3" t="s">
        <v>91</v>
      </c>
      <c r="B46" s="3" t="s">
        <v>19</v>
      </c>
      <c r="D46" t="s">
        <v>131</v>
      </c>
    </row>
    <row r="47" spans="1:4" x14ac:dyDescent="0.25">
      <c r="A47" s="3" t="s">
        <v>91</v>
      </c>
      <c r="B47" s="3" t="s">
        <v>19</v>
      </c>
      <c r="D47" t="s">
        <v>131</v>
      </c>
    </row>
    <row r="48" spans="1:4" x14ac:dyDescent="0.25">
      <c r="A48" s="3" t="s">
        <v>70</v>
      </c>
      <c r="B48" s="3" t="s">
        <v>16</v>
      </c>
      <c r="D48" t="s">
        <v>132</v>
      </c>
    </row>
    <row r="49" spans="1:4" x14ac:dyDescent="0.25">
      <c r="A49" s="3" t="s">
        <v>70</v>
      </c>
      <c r="B49" s="3" t="s">
        <v>19</v>
      </c>
      <c r="D49" t="s">
        <v>105</v>
      </c>
    </row>
    <row r="50" spans="1:4" x14ac:dyDescent="0.25">
      <c r="A50" s="3" t="s">
        <v>70</v>
      </c>
      <c r="B50" s="3" t="s">
        <v>38</v>
      </c>
      <c r="D50" t="s">
        <v>133</v>
      </c>
    </row>
    <row r="51" spans="1:4" x14ac:dyDescent="0.25">
      <c r="A51" s="3" t="s">
        <v>53</v>
      </c>
      <c r="B51" s="3" t="s">
        <v>38</v>
      </c>
      <c r="D51" t="s">
        <v>134</v>
      </c>
    </row>
    <row r="52" spans="1:4" x14ac:dyDescent="0.25">
      <c r="A52" s="3" t="s">
        <v>53</v>
      </c>
      <c r="B52" s="3" t="s">
        <v>19</v>
      </c>
      <c r="D52" t="s">
        <v>135</v>
      </c>
    </row>
    <row r="53" spans="1:4" x14ac:dyDescent="0.25">
      <c r="A53" s="3" t="s">
        <v>35</v>
      </c>
      <c r="B53" s="3" t="s">
        <v>16</v>
      </c>
      <c r="D53" t="s">
        <v>106</v>
      </c>
    </row>
    <row r="54" spans="1:4" x14ac:dyDescent="0.25">
      <c r="A54" s="3" t="s">
        <v>35</v>
      </c>
      <c r="B54" s="3" t="s">
        <v>16</v>
      </c>
      <c r="D54" t="s">
        <v>106</v>
      </c>
    </row>
    <row r="55" spans="1:4" x14ac:dyDescent="0.25">
      <c r="A55" s="3" t="s">
        <v>35</v>
      </c>
      <c r="B55" s="3" t="s">
        <v>19</v>
      </c>
      <c r="D55" t="s">
        <v>136</v>
      </c>
    </row>
    <row r="56" spans="1:4" x14ac:dyDescent="0.25">
      <c r="A56" s="3" t="s">
        <v>35</v>
      </c>
      <c r="B56" s="3" t="s">
        <v>19</v>
      </c>
      <c r="D56" t="s">
        <v>136</v>
      </c>
    </row>
    <row r="57" spans="1:4" x14ac:dyDescent="0.25">
      <c r="A57" s="3" t="s">
        <v>43</v>
      </c>
      <c r="B57" s="3" t="s">
        <v>38</v>
      </c>
      <c r="D57" t="s">
        <v>137</v>
      </c>
    </row>
    <row r="58" spans="1:4" x14ac:dyDescent="0.25">
      <c r="A58" s="3" t="s">
        <v>43</v>
      </c>
      <c r="B58" s="3" t="s">
        <v>19</v>
      </c>
      <c r="D58" t="s">
        <v>138</v>
      </c>
    </row>
    <row r="59" spans="1:4" x14ac:dyDescent="0.25">
      <c r="A59" s="3" t="s">
        <v>43</v>
      </c>
      <c r="B59" s="3" t="s">
        <v>16</v>
      </c>
      <c r="D59" t="s">
        <v>139</v>
      </c>
    </row>
    <row r="60" spans="1:4" x14ac:dyDescent="0.25">
      <c r="A60" s="3" t="s">
        <v>43</v>
      </c>
      <c r="B60" s="3" t="s">
        <v>69</v>
      </c>
      <c r="D60" t="s">
        <v>140</v>
      </c>
    </row>
    <row r="61" spans="1:4" x14ac:dyDescent="0.25">
      <c r="A61" s="3" t="s">
        <v>15</v>
      </c>
      <c r="B61" s="3" t="s">
        <v>38</v>
      </c>
      <c r="D61" t="s">
        <v>107</v>
      </c>
    </row>
    <row r="62" spans="1:4" x14ac:dyDescent="0.25">
      <c r="A62" s="3" t="s">
        <v>15</v>
      </c>
      <c r="B62" s="3" t="s">
        <v>38</v>
      </c>
      <c r="D62" t="s">
        <v>107</v>
      </c>
    </row>
    <row r="63" spans="1:4" x14ac:dyDescent="0.25">
      <c r="A63" s="3" t="s">
        <v>41</v>
      </c>
      <c r="B63" s="3" t="s">
        <v>54</v>
      </c>
      <c r="D63" t="s">
        <v>141</v>
      </c>
    </row>
    <row r="64" spans="1:4" x14ac:dyDescent="0.25">
      <c r="A64" s="3" t="s">
        <v>41</v>
      </c>
      <c r="B64" s="3" t="s">
        <v>54</v>
      </c>
      <c r="D64" t="s">
        <v>141</v>
      </c>
    </row>
    <row r="65" spans="1:4" x14ac:dyDescent="0.25">
      <c r="A65" s="3" t="s">
        <v>41</v>
      </c>
      <c r="B65" s="3" t="s">
        <v>28</v>
      </c>
      <c r="D65" t="s">
        <v>142</v>
      </c>
    </row>
    <row r="66" spans="1:4" x14ac:dyDescent="0.25">
      <c r="A66" s="3" t="s">
        <v>41</v>
      </c>
      <c r="B66" s="3" t="s">
        <v>59</v>
      </c>
      <c r="D66" t="s">
        <v>108</v>
      </c>
    </row>
    <row r="67" spans="1:4" x14ac:dyDescent="0.25">
      <c r="A67" s="3" t="s">
        <v>41</v>
      </c>
      <c r="B67" s="3" t="s">
        <v>28</v>
      </c>
      <c r="D67" t="s">
        <v>142</v>
      </c>
    </row>
    <row r="68" spans="1:4" x14ac:dyDescent="0.25">
      <c r="A68" s="3" t="s">
        <v>41</v>
      </c>
      <c r="B68" s="3" t="s">
        <v>59</v>
      </c>
      <c r="D68" t="s">
        <v>108</v>
      </c>
    </row>
    <row r="69" spans="1:4" x14ac:dyDescent="0.25">
      <c r="A69" s="3" t="s">
        <v>32</v>
      </c>
      <c r="B69" s="3" t="s">
        <v>19</v>
      </c>
      <c r="D69" t="s">
        <v>143</v>
      </c>
    </row>
    <row r="70" spans="1:4" x14ac:dyDescent="0.25">
      <c r="A70" s="3" t="s">
        <v>32</v>
      </c>
      <c r="B70" s="3" t="s">
        <v>19</v>
      </c>
      <c r="D70" t="s">
        <v>143</v>
      </c>
    </row>
    <row r="71" spans="1:4" x14ac:dyDescent="0.25">
      <c r="A71" s="3" t="s">
        <v>32</v>
      </c>
      <c r="B71" s="3" t="s">
        <v>16</v>
      </c>
      <c r="D71" t="s">
        <v>109</v>
      </c>
    </row>
    <row r="72" spans="1:4" x14ac:dyDescent="0.25">
      <c r="A72" s="3" t="s">
        <v>52</v>
      </c>
      <c r="B72" s="3" t="s">
        <v>28</v>
      </c>
      <c r="D72" t="s">
        <v>144</v>
      </c>
    </row>
    <row r="73" spans="1:4" x14ac:dyDescent="0.25">
      <c r="A73" s="3" t="s">
        <v>52</v>
      </c>
      <c r="B73" s="3" t="s">
        <v>28</v>
      </c>
      <c r="D73" t="s">
        <v>144</v>
      </c>
    </row>
    <row r="74" spans="1:4" x14ac:dyDescent="0.25">
      <c r="A74" s="3" t="s">
        <v>20</v>
      </c>
      <c r="B74" s="3" t="s">
        <v>38</v>
      </c>
      <c r="D74" t="s">
        <v>145</v>
      </c>
    </row>
    <row r="75" spans="1:4" x14ac:dyDescent="0.25">
      <c r="A75" s="3" t="s">
        <v>20</v>
      </c>
      <c r="B75" s="3" t="s">
        <v>38</v>
      </c>
      <c r="D75" t="s">
        <v>145</v>
      </c>
    </row>
    <row r="76" spans="1:4" x14ac:dyDescent="0.25">
      <c r="A76" s="3" t="s">
        <v>27</v>
      </c>
      <c r="B76" s="3" t="s">
        <v>28</v>
      </c>
      <c r="D76" t="s">
        <v>146</v>
      </c>
    </row>
    <row r="77" spans="1:4" x14ac:dyDescent="0.25">
      <c r="A77" s="3" t="s">
        <v>27</v>
      </c>
      <c r="B77" s="3" t="s">
        <v>28</v>
      </c>
      <c r="D77" t="s">
        <v>146</v>
      </c>
    </row>
    <row r="78" spans="1:4" x14ac:dyDescent="0.25">
      <c r="A78" s="3" t="s">
        <v>27</v>
      </c>
      <c r="B78" s="3" t="s">
        <v>19</v>
      </c>
      <c r="D78" t="s">
        <v>147</v>
      </c>
    </row>
    <row r="79" spans="1:4" x14ac:dyDescent="0.25">
      <c r="A79" s="3" t="s">
        <v>50</v>
      </c>
      <c r="B79" s="3" t="s">
        <v>16</v>
      </c>
      <c r="D79" t="s">
        <v>148</v>
      </c>
    </row>
    <row r="80" spans="1:4" x14ac:dyDescent="0.25">
      <c r="A80" s="3" t="s">
        <v>50</v>
      </c>
      <c r="B80" s="3" t="s">
        <v>38</v>
      </c>
      <c r="D80" t="s">
        <v>149</v>
      </c>
    </row>
    <row r="81" spans="1:4" x14ac:dyDescent="0.25">
      <c r="A81" s="3" t="s">
        <v>56</v>
      </c>
      <c r="B81" s="3" t="s">
        <v>28</v>
      </c>
      <c r="D81" t="s">
        <v>112</v>
      </c>
    </row>
    <row r="82" spans="1:4" x14ac:dyDescent="0.25">
      <c r="A82" s="3" t="s">
        <v>56</v>
      </c>
      <c r="B82" s="3" t="s">
        <v>59</v>
      </c>
      <c r="D82" t="s">
        <v>150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15"/>
  <sheetViews>
    <sheetView workbookViewId="0">
      <selection sqref="A1:P1048576"/>
    </sheetView>
  </sheetViews>
  <sheetFormatPr defaultRowHeight="15" x14ac:dyDescent="0.25"/>
  <cols>
    <col min="17" max="20" width="10.5703125" bestFit="1" customWidth="1"/>
    <col min="21" max="21" width="9.28515625" bestFit="1" customWidth="1"/>
  </cols>
  <sheetData>
    <row r="1" spans="1:29" x14ac:dyDescent="0.25">
      <c r="A1" s="11" t="s">
        <v>0</v>
      </c>
      <c r="B1" s="11" t="s">
        <v>94</v>
      </c>
      <c r="C1" t="s">
        <v>151</v>
      </c>
      <c r="D1" s="11" t="s">
        <v>95</v>
      </c>
      <c r="E1" s="11" t="s">
        <v>1</v>
      </c>
      <c r="F1" s="11" t="s">
        <v>4</v>
      </c>
      <c r="G1" s="11" t="s">
        <v>239</v>
      </c>
      <c r="H1" s="11" t="s">
        <v>8</v>
      </c>
      <c r="I1" s="11" t="s">
        <v>9</v>
      </c>
      <c r="J1" s="11" t="s">
        <v>10</v>
      </c>
      <c r="K1" s="11" t="s">
        <v>182</v>
      </c>
      <c r="L1" s="11" t="s">
        <v>240</v>
      </c>
      <c r="M1" s="11" t="s">
        <v>241</v>
      </c>
      <c r="N1" s="11" t="s">
        <v>250</v>
      </c>
      <c r="O1" s="11" t="s">
        <v>251</v>
      </c>
      <c r="P1" s="11" t="s">
        <v>252</v>
      </c>
      <c r="Q1" s="21" t="s">
        <v>277</v>
      </c>
      <c r="R1" s="21" t="s">
        <v>278</v>
      </c>
      <c r="S1" s="21" t="s">
        <v>279</v>
      </c>
      <c r="T1" s="21" t="s">
        <v>280</v>
      </c>
      <c r="U1" s="21" t="s">
        <v>281</v>
      </c>
      <c r="V1" s="11" t="s">
        <v>11</v>
      </c>
      <c r="W1" s="11" t="s">
        <v>7</v>
      </c>
      <c r="X1" s="11" t="s">
        <v>78</v>
      </c>
      <c r="Y1" s="11" t="s">
        <v>79</v>
      </c>
      <c r="Z1" s="11" t="s">
        <v>80</v>
      </c>
      <c r="AA1" s="11" t="s">
        <v>81</v>
      </c>
      <c r="AB1" s="11" t="s">
        <v>82</v>
      </c>
      <c r="AC1" s="11" t="s">
        <v>83</v>
      </c>
    </row>
    <row r="2" spans="1:29" x14ac:dyDescent="0.25">
      <c r="A2" s="24" t="s">
        <v>46</v>
      </c>
      <c r="B2" s="24">
        <v>1</v>
      </c>
      <c r="C2" t="s">
        <v>98</v>
      </c>
      <c r="D2" s="24" t="s">
        <v>96</v>
      </c>
      <c r="E2" s="24">
        <v>1</v>
      </c>
      <c r="F2" s="24" t="s">
        <v>17</v>
      </c>
      <c r="G2" s="24">
        <v>2.69E-2</v>
      </c>
      <c r="H2" s="24" t="s">
        <v>47</v>
      </c>
      <c r="I2" s="26">
        <v>15</v>
      </c>
      <c r="J2" s="24" t="s">
        <v>26</v>
      </c>
      <c r="K2" s="26">
        <v>15</v>
      </c>
      <c r="L2">
        <v>1.8900000000000001</v>
      </c>
      <c r="M2">
        <v>3.036</v>
      </c>
      <c r="N2">
        <v>0</v>
      </c>
      <c r="O2">
        <v>0</v>
      </c>
      <c r="P2">
        <v>0</v>
      </c>
      <c r="Q2" s="22">
        <f t="shared" ref="Q2:Q33" si="0">L2/G2</f>
        <v>70.260223048327148</v>
      </c>
      <c r="R2" s="22">
        <f t="shared" ref="R2:R33" si="1">M2/G2</f>
        <v>112.86245353159852</v>
      </c>
      <c r="S2" s="22">
        <f t="shared" ref="S2:S33" si="2">N2/G2</f>
        <v>0</v>
      </c>
      <c r="T2" s="22">
        <f t="shared" ref="T2:T33" si="3">O2/G2</f>
        <v>0</v>
      </c>
      <c r="U2" s="22">
        <f t="shared" ref="U2:U33" si="4">P2/G2</f>
        <v>0</v>
      </c>
      <c r="V2" s="24" t="s">
        <v>34</v>
      </c>
      <c r="W2" s="24" t="s">
        <v>42</v>
      </c>
      <c r="X2" s="26">
        <v>150</v>
      </c>
      <c r="Y2" s="26">
        <v>175</v>
      </c>
      <c r="Z2" s="26">
        <v>200</v>
      </c>
      <c r="AA2" s="24" t="s">
        <v>84</v>
      </c>
      <c r="AB2" s="24" t="s">
        <v>85</v>
      </c>
      <c r="AC2" s="24" t="s">
        <v>84</v>
      </c>
    </row>
    <row r="3" spans="1:29" x14ac:dyDescent="0.25">
      <c r="A3" s="3" t="s">
        <v>46</v>
      </c>
      <c r="B3" s="3">
        <v>1</v>
      </c>
      <c r="C3" t="s">
        <v>113</v>
      </c>
      <c r="D3" s="3" t="s">
        <v>96</v>
      </c>
      <c r="E3" s="3">
        <v>2</v>
      </c>
      <c r="F3" s="3" t="s">
        <v>17</v>
      </c>
      <c r="G3" s="3">
        <v>2.9600000000000001E-2</v>
      </c>
      <c r="H3" s="3" t="s">
        <v>47</v>
      </c>
      <c r="I3" s="4">
        <v>21</v>
      </c>
      <c r="J3" s="3" t="s">
        <v>26</v>
      </c>
      <c r="K3" s="4">
        <v>21</v>
      </c>
      <c r="L3">
        <v>2.6459999999999999</v>
      </c>
      <c r="M3">
        <v>4.2504</v>
      </c>
      <c r="N3">
        <v>0</v>
      </c>
      <c r="O3">
        <v>0</v>
      </c>
      <c r="P3">
        <v>0</v>
      </c>
      <c r="Q3" s="22">
        <f t="shared" si="0"/>
        <v>89.391891891891888</v>
      </c>
      <c r="R3" s="22">
        <f t="shared" si="1"/>
        <v>143.59459459459458</v>
      </c>
      <c r="S3" s="22">
        <f t="shared" si="2"/>
        <v>0</v>
      </c>
      <c r="T3" s="22">
        <f t="shared" si="3"/>
        <v>0</v>
      </c>
      <c r="U3" s="22">
        <f t="shared" si="4"/>
        <v>0</v>
      </c>
      <c r="V3" s="3" t="s">
        <v>49</v>
      </c>
      <c r="W3" s="3" t="s">
        <v>42</v>
      </c>
      <c r="X3" s="4">
        <v>150</v>
      </c>
      <c r="Y3" s="4">
        <v>175</v>
      </c>
      <c r="Z3" s="4">
        <v>200</v>
      </c>
      <c r="AA3" s="3" t="s">
        <v>84</v>
      </c>
      <c r="AB3" s="3" t="s">
        <v>85</v>
      </c>
      <c r="AC3" s="3" t="s">
        <v>85</v>
      </c>
    </row>
    <row r="4" spans="1:29" x14ac:dyDescent="0.25">
      <c r="A4" s="3" t="s">
        <v>74</v>
      </c>
      <c r="B4" s="3">
        <v>4</v>
      </c>
      <c r="C4" t="s">
        <v>114</v>
      </c>
      <c r="D4" s="3" t="s">
        <v>96</v>
      </c>
      <c r="E4" s="3">
        <v>3</v>
      </c>
      <c r="F4" s="3" t="s">
        <v>17</v>
      </c>
      <c r="G4" s="3">
        <v>2.4E-2</v>
      </c>
      <c r="H4" s="3" t="s">
        <v>47</v>
      </c>
      <c r="I4" s="4">
        <v>4</v>
      </c>
      <c r="J4" s="3" t="s">
        <v>26</v>
      </c>
      <c r="K4" s="4">
        <v>4</v>
      </c>
      <c r="L4">
        <v>0.504</v>
      </c>
      <c r="M4">
        <v>0.80959999999999999</v>
      </c>
      <c r="N4">
        <v>0</v>
      </c>
      <c r="O4">
        <v>0</v>
      </c>
      <c r="P4">
        <v>0</v>
      </c>
      <c r="Q4" s="22">
        <f t="shared" si="0"/>
        <v>21</v>
      </c>
      <c r="R4" s="22">
        <f t="shared" si="1"/>
        <v>33.733333333333334</v>
      </c>
      <c r="S4" s="22">
        <f t="shared" si="2"/>
        <v>0</v>
      </c>
      <c r="T4" s="22">
        <f t="shared" si="3"/>
        <v>0</v>
      </c>
      <c r="U4" s="22">
        <f t="shared" si="4"/>
        <v>0</v>
      </c>
      <c r="V4" s="3" t="s">
        <v>34</v>
      </c>
      <c r="W4" s="3" t="s">
        <v>42</v>
      </c>
      <c r="X4" s="4">
        <v>150</v>
      </c>
      <c r="Y4" s="4">
        <v>175</v>
      </c>
      <c r="Z4" s="4">
        <v>200</v>
      </c>
      <c r="AA4" s="3" t="s">
        <v>84</v>
      </c>
      <c r="AB4" s="3" t="s">
        <v>85</v>
      </c>
      <c r="AC4" s="3" t="s">
        <v>84</v>
      </c>
    </row>
    <row r="5" spans="1:29" x14ac:dyDescent="0.25">
      <c r="A5" s="3" t="s">
        <v>74</v>
      </c>
      <c r="B5" s="3">
        <v>4</v>
      </c>
      <c r="C5" t="s">
        <v>114</v>
      </c>
      <c r="D5" s="3" t="s">
        <v>96</v>
      </c>
      <c r="E5" s="3">
        <v>3</v>
      </c>
      <c r="F5" s="3" t="s">
        <v>71</v>
      </c>
      <c r="G5" s="3">
        <v>2.4E-2</v>
      </c>
      <c r="H5" s="3" t="s">
        <v>47</v>
      </c>
      <c r="I5" s="4">
        <v>4</v>
      </c>
      <c r="J5" s="3" t="s">
        <v>26</v>
      </c>
      <c r="K5" s="4">
        <v>4</v>
      </c>
      <c r="L5">
        <v>0.504</v>
      </c>
      <c r="M5">
        <v>0.80959999999999999</v>
      </c>
      <c r="N5">
        <v>0</v>
      </c>
      <c r="O5">
        <v>0</v>
      </c>
      <c r="P5">
        <v>0</v>
      </c>
      <c r="Q5" s="22">
        <f t="shared" si="0"/>
        <v>21</v>
      </c>
      <c r="R5" s="22">
        <f t="shared" si="1"/>
        <v>33.733333333333334</v>
      </c>
      <c r="S5" s="22">
        <f t="shared" si="2"/>
        <v>0</v>
      </c>
      <c r="T5" s="22">
        <f t="shared" si="3"/>
        <v>0</v>
      </c>
      <c r="U5" s="22">
        <f t="shared" si="4"/>
        <v>0</v>
      </c>
      <c r="V5" s="3" t="s">
        <v>34</v>
      </c>
      <c r="W5" s="3" t="s">
        <v>42</v>
      </c>
      <c r="X5" s="4">
        <v>150</v>
      </c>
      <c r="Y5" s="4">
        <v>175</v>
      </c>
      <c r="Z5" s="4">
        <v>200</v>
      </c>
      <c r="AA5" s="3" t="s">
        <v>84</v>
      </c>
      <c r="AB5" s="3" t="s">
        <v>85</v>
      </c>
      <c r="AC5" s="3" t="s">
        <v>84</v>
      </c>
    </row>
    <row r="6" spans="1:29" x14ac:dyDescent="0.25">
      <c r="A6" s="3" t="s">
        <v>74</v>
      </c>
      <c r="B6" s="3">
        <v>4</v>
      </c>
      <c r="C6" t="s">
        <v>99</v>
      </c>
      <c r="D6" s="3" t="s">
        <v>96</v>
      </c>
      <c r="E6" s="3">
        <v>4</v>
      </c>
      <c r="F6" s="3" t="s">
        <v>71</v>
      </c>
      <c r="G6" s="3">
        <v>4.8000000000000001E-2</v>
      </c>
      <c r="H6" s="3" t="s">
        <v>47</v>
      </c>
      <c r="I6" s="4">
        <v>4</v>
      </c>
      <c r="J6" s="3" t="s">
        <v>26</v>
      </c>
      <c r="K6" s="4">
        <v>4</v>
      </c>
      <c r="L6">
        <v>0.504</v>
      </c>
      <c r="M6">
        <v>0.80959999999999999</v>
      </c>
      <c r="N6">
        <v>0</v>
      </c>
      <c r="O6">
        <v>0</v>
      </c>
      <c r="P6">
        <v>0</v>
      </c>
      <c r="Q6" s="22">
        <f t="shared" si="0"/>
        <v>10.5</v>
      </c>
      <c r="R6" s="22">
        <f t="shared" si="1"/>
        <v>16.866666666666667</v>
      </c>
      <c r="S6" s="22">
        <f t="shared" si="2"/>
        <v>0</v>
      </c>
      <c r="T6" s="22">
        <f t="shared" si="3"/>
        <v>0</v>
      </c>
      <c r="U6" s="22">
        <f t="shared" si="4"/>
        <v>0</v>
      </c>
      <c r="V6" s="3" t="s">
        <v>34</v>
      </c>
      <c r="W6" s="3" t="s">
        <v>42</v>
      </c>
      <c r="X6" s="4">
        <v>150</v>
      </c>
      <c r="Y6" s="4">
        <v>175</v>
      </c>
      <c r="Z6" s="4">
        <v>200</v>
      </c>
      <c r="AA6" s="3" t="s">
        <v>84</v>
      </c>
      <c r="AB6" s="3" t="s">
        <v>85</v>
      </c>
      <c r="AC6" s="3" t="s">
        <v>84</v>
      </c>
    </row>
    <row r="7" spans="1:29" x14ac:dyDescent="0.25">
      <c r="A7" s="3" t="s">
        <v>74</v>
      </c>
      <c r="B7" s="3">
        <v>4</v>
      </c>
      <c r="C7" t="s">
        <v>99</v>
      </c>
      <c r="D7" s="3" t="s">
        <v>96</v>
      </c>
      <c r="E7" s="3">
        <v>4</v>
      </c>
      <c r="F7" s="3" t="s">
        <v>17</v>
      </c>
      <c r="G7" s="3">
        <v>4.8000000000000001E-2</v>
      </c>
      <c r="H7" s="3" t="s">
        <v>47</v>
      </c>
      <c r="I7" s="4">
        <v>4</v>
      </c>
      <c r="J7" s="3" t="s">
        <v>26</v>
      </c>
      <c r="K7" s="4">
        <v>4</v>
      </c>
      <c r="L7">
        <v>0.504</v>
      </c>
      <c r="M7">
        <v>0.80959999999999999</v>
      </c>
      <c r="N7">
        <v>0</v>
      </c>
      <c r="O7">
        <v>0</v>
      </c>
      <c r="P7">
        <v>0</v>
      </c>
      <c r="Q7" s="22">
        <f t="shared" si="0"/>
        <v>10.5</v>
      </c>
      <c r="R7" s="22">
        <f t="shared" si="1"/>
        <v>16.866666666666667</v>
      </c>
      <c r="S7" s="22">
        <f t="shared" si="2"/>
        <v>0</v>
      </c>
      <c r="T7" s="22">
        <f t="shared" si="3"/>
        <v>0</v>
      </c>
      <c r="U7" s="22">
        <f t="shared" si="4"/>
        <v>0</v>
      </c>
      <c r="V7" s="3" t="s">
        <v>34</v>
      </c>
      <c r="W7" s="3" t="s">
        <v>42</v>
      </c>
      <c r="X7" s="4">
        <v>150</v>
      </c>
      <c r="Y7" s="4">
        <v>175</v>
      </c>
      <c r="Z7" s="4">
        <v>200</v>
      </c>
      <c r="AA7" s="3" t="s">
        <v>84</v>
      </c>
      <c r="AB7" s="3" t="s">
        <v>85</v>
      </c>
      <c r="AC7" s="3" t="s">
        <v>84</v>
      </c>
    </row>
    <row r="8" spans="1:29" x14ac:dyDescent="0.25">
      <c r="A8" s="25" t="s">
        <v>86</v>
      </c>
      <c r="B8" s="25">
        <v>5</v>
      </c>
      <c r="C8" t="s">
        <v>117</v>
      </c>
      <c r="D8" s="25" t="s">
        <v>96</v>
      </c>
      <c r="E8" s="25">
        <v>2</v>
      </c>
      <c r="F8" s="25" t="s">
        <v>73</v>
      </c>
      <c r="G8" s="25">
        <v>9.1800000000000007E-2</v>
      </c>
      <c r="H8" s="25" t="s">
        <v>25</v>
      </c>
      <c r="I8" s="25">
        <v>2.5</v>
      </c>
      <c r="J8" s="25" t="s">
        <v>33</v>
      </c>
      <c r="K8" s="25">
        <v>125</v>
      </c>
      <c r="L8">
        <v>7.4749999999999996</v>
      </c>
      <c r="M8">
        <v>0</v>
      </c>
      <c r="N8">
        <v>0</v>
      </c>
      <c r="O8">
        <v>30.175000000000001</v>
      </c>
      <c r="P8">
        <v>0</v>
      </c>
      <c r="Q8" s="22">
        <f t="shared" si="0"/>
        <v>81.427015250544656</v>
      </c>
      <c r="R8" s="22">
        <f t="shared" si="1"/>
        <v>0</v>
      </c>
      <c r="S8" s="22">
        <f t="shared" si="2"/>
        <v>0</v>
      </c>
      <c r="T8" s="22">
        <f t="shared" si="3"/>
        <v>328.7037037037037</v>
      </c>
      <c r="U8" s="22">
        <f t="shared" si="4"/>
        <v>0</v>
      </c>
      <c r="V8" s="25" t="s">
        <v>34</v>
      </c>
      <c r="W8" s="25" t="s">
        <v>30</v>
      </c>
      <c r="X8" s="25">
        <v>3500</v>
      </c>
      <c r="Y8" s="25">
        <v>3500</v>
      </c>
      <c r="Z8" s="25">
        <v>3500</v>
      </c>
      <c r="AA8" s="25" t="s">
        <v>84</v>
      </c>
      <c r="AB8" s="25" t="s">
        <v>84</v>
      </c>
      <c r="AC8" s="25" t="s">
        <v>85</v>
      </c>
    </row>
    <row r="9" spans="1:29" x14ac:dyDescent="0.25">
      <c r="A9" s="3" t="s">
        <v>86</v>
      </c>
      <c r="B9" s="3">
        <v>5</v>
      </c>
      <c r="C9" t="s">
        <v>118</v>
      </c>
      <c r="D9" s="3" t="s">
        <v>96</v>
      </c>
      <c r="E9" s="3">
        <v>1</v>
      </c>
      <c r="F9" s="3" t="s">
        <v>17</v>
      </c>
      <c r="G9" s="3">
        <v>6.6000000000000003E-2</v>
      </c>
      <c r="H9" s="3" t="s">
        <v>25</v>
      </c>
      <c r="I9" s="4">
        <v>100</v>
      </c>
      <c r="J9" s="3" t="s">
        <v>26</v>
      </c>
      <c r="K9" s="4">
        <v>100</v>
      </c>
      <c r="L9">
        <v>5.9799999999999995</v>
      </c>
      <c r="M9">
        <v>0</v>
      </c>
      <c r="N9">
        <v>0</v>
      </c>
      <c r="O9">
        <v>24.14</v>
      </c>
      <c r="P9">
        <v>0</v>
      </c>
      <c r="Q9" s="22">
        <f t="shared" si="0"/>
        <v>90.606060606060595</v>
      </c>
      <c r="R9" s="22">
        <f t="shared" si="1"/>
        <v>0</v>
      </c>
      <c r="S9" s="22">
        <f t="shared" si="2"/>
        <v>0</v>
      </c>
      <c r="T9" s="22">
        <f t="shared" si="3"/>
        <v>365.75757575757575</v>
      </c>
      <c r="U9" s="22">
        <f t="shared" si="4"/>
        <v>0</v>
      </c>
      <c r="V9" s="3" t="s">
        <v>34</v>
      </c>
      <c r="W9" s="3" t="s">
        <v>30</v>
      </c>
      <c r="X9" s="4">
        <v>3000</v>
      </c>
      <c r="Y9" s="4">
        <v>3000</v>
      </c>
      <c r="Z9" s="4">
        <v>3000</v>
      </c>
      <c r="AA9" s="3" t="s">
        <v>84</v>
      </c>
      <c r="AB9" s="3" t="s">
        <v>85</v>
      </c>
      <c r="AC9" s="3" t="s">
        <v>84</v>
      </c>
    </row>
    <row r="10" spans="1:29" x14ac:dyDescent="0.25">
      <c r="A10" s="3" t="s">
        <v>86</v>
      </c>
      <c r="B10" s="3">
        <v>5</v>
      </c>
      <c r="C10" t="s">
        <v>115</v>
      </c>
      <c r="D10" s="3" t="s">
        <v>96</v>
      </c>
      <c r="E10" s="3">
        <v>3</v>
      </c>
      <c r="F10" s="3" t="s">
        <v>29</v>
      </c>
      <c r="G10" s="3">
        <v>1.89E-2</v>
      </c>
      <c r="H10" s="3" t="s">
        <v>47</v>
      </c>
      <c r="I10" s="4">
        <v>1</v>
      </c>
      <c r="J10" s="3" t="s">
        <v>26</v>
      </c>
      <c r="K10" s="4">
        <v>1</v>
      </c>
      <c r="L10">
        <v>0.126</v>
      </c>
      <c r="M10">
        <v>0.2024</v>
      </c>
      <c r="N10">
        <v>0</v>
      </c>
      <c r="O10">
        <v>0</v>
      </c>
      <c r="P10">
        <v>0</v>
      </c>
      <c r="Q10" s="22">
        <f t="shared" si="0"/>
        <v>6.666666666666667</v>
      </c>
      <c r="R10" s="22">
        <f t="shared" si="1"/>
        <v>10.708994708994709</v>
      </c>
      <c r="S10" s="22">
        <f t="shared" si="2"/>
        <v>0</v>
      </c>
      <c r="T10" s="22">
        <f t="shared" si="3"/>
        <v>0</v>
      </c>
      <c r="U10" s="22">
        <f t="shared" si="4"/>
        <v>0</v>
      </c>
      <c r="V10" s="3" t="s">
        <v>34</v>
      </c>
      <c r="W10" s="3" t="s">
        <v>42</v>
      </c>
      <c r="X10" s="4">
        <v>150</v>
      </c>
      <c r="Y10" s="4">
        <v>175</v>
      </c>
      <c r="Z10" s="4">
        <v>200</v>
      </c>
      <c r="AA10" s="3" t="s">
        <v>84</v>
      </c>
      <c r="AB10" s="3" t="s">
        <v>85</v>
      </c>
      <c r="AC10" s="3" t="s">
        <v>84</v>
      </c>
    </row>
    <row r="11" spans="1:29" x14ac:dyDescent="0.25">
      <c r="A11" s="3" t="s">
        <v>86</v>
      </c>
      <c r="B11" s="3">
        <v>5</v>
      </c>
      <c r="C11" t="s">
        <v>117</v>
      </c>
      <c r="D11" s="3" t="s">
        <v>96</v>
      </c>
      <c r="E11" s="3">
        <v>2</v>
      </c>
      <c r="F11" s="3" t="s">
        <v>73</v>
      </c>
      <c r="G11" s="3">
        <v>9.1800000000000007E-2</v>
      </c>
      <c r="H11" s="3" t="s">
        <v>47</v>
      </c>
      <c r="I11" s="4">
        <v>3</v>
      </c>
      <c r="J11" s="3" t="s">
        <v>33</v>
      </c>
      <c r="K11" s="3">
        <v>150</v>
      </c>
      <c r="L11">
        <v>18.899999999999999</v>
      </c>
      <c r="M11">
        <v>30.36</v>
      </c>
      <c r="N11">
        <v>0</v>
      </c>
      <c r="O11">
        <v>0</v>
      </c>
      <c r="P11">
        <v>0</v>
      </c>
      <c r="Q11" s="22">
        <f t="shared" si="0"/>
        <v>205.88235294117644</v>
      </c>
      <c r="R11" s="22">
        <f t="shared" si="1"/>
        <v>330.718954248366</v>
      </c>
      <c r="S11" s="22">
        <f t="shared" si="2"/>
        <v>0</v>
      </c>
      <c r="T11" s="22">
        <f t="shared" si="3"/>
        <v>0</v>
      </c>
      <c r="U11" s="22">
        <f t="shared" si="4"/>
        <v>0</v>
      </c>
      <c r="V11" s="3" t="s">
        <v>34</v>
      </c>
      <c r="W11" s="3" t="s">
        <v>42</v>
      </c>
      <c r="X11" s="4">
        <v>4000</v>
      </c>
      <c r="Y11" s="4">
        <v>4000</v>
      </c>
      <c r="Z11" s="4">
        <v>4000</v>
      </c>
      <c r="AA11" s="3" t="s">
        <v>84</v>
      </c>
      <c r="AB11" s="3" t="s">
        <v>84</v>
      </c>
      <c r="AC11" s="3" t="s">
        <v>85</v>
      </c>
    </row>
    <row r="12" spans="1:29" x14ac:dyDescent="0.25">
      <c r="A12" s="3" t="s">
        <v>86</v>
      </c>
      <c r="B12" s="3">
        <v>5</v>
      </c>
      <c r="C12" t="s">
        <v>118</v>
      </c>
      <c r="D12" s="3" t="s">
        <v>96</v>
      </c>
      <c r="E12" s="3">
        <v>1</v>
      </c>
      <c r="F12" s="3" t="s">
        <v>17</v>
      </c>
      <c r="G12" s="3">
        <v>6.6000000000000003E-2</v>
      </c>
      <c r="H12" s="3" t="s">
        <v>47</v>
      </c>
      <c r="I12" s="4">
        <v>150</v>
      </c>
      <c r="J12" s="3" t="s">
        <v>26</v>
      </c>
      <c r="K12" s="4">
        <v>150</v>
      </c>
      <c r="L12">
        <v>18.899999999999999</v>
      </c>
      <c r="M12">
        <v>30.36</v>
      </c>
      <c r="N12">
        <v>0</v>
      </c>
      <c r="O12">
        <v>0</v>
      </c>
      <c r="P12">
        <v>0</v>
      </c>
      <c r="Q12" s="22">
        <f t="shared" si="0"/>
        <v>286.36363636363632</v>
      </c>
      <c r="R12" s="22">
        <f t="shared" si="1"/>
        <v>459.99999999999994</v>
      </c>
      <c r="S12" s="22">
        <f t="shared" si="2"/>
        <v>0</v>
      </c>
      <c r="T12" s="22">
        <f t="shared" si="3"/>
        <v>0</v>
      </c>
      <c r="U12" s="22">
        <f t="shared" si="4"/>
        <v>0</v>
      </c>
      <c r="V12" s="3" t="s">
        <v>34</v>
      </c>
      <c r="W12" s="3" t="s">
        <v>42</v>
      </c>
      <c r="X12" s="4">
        <v>150</v>
      </c>
      <c r="Y12" s="4">
        <v>175</v>
      </c>
      <c r="Z12" s="4">
        <v>200</v>
      </c>
      <c r="AA12" s="3" t="s">
        <v>84</v>
      </c>
      <c r="AB12" s="3" t="s">
        <v>85</v>
      </c>
      <c r="AC12" s="3" t="s">
        <v>84</v>
      </c>
    </row>
    <row r="13" spans="1:29" x14ac:dyDescent="0.25">
      <c r="A13" s="3" t="s">
        <v>86</v>
      </c>
      <c r="B13" s="3">
        <v>5</v>
      </c>
      <c r="C13" t="s">
        <v>116</v>
      </c>
      <c r="D13" s="3" t="s">
        <v>96</v>
      </c>
      <c r="E13" s="3">
        <v>4</v>
      </c>
      <c r="F13" s="3" t="s">
        <v>87</v>
      </c>
      <c r="G13" s="3">
        <v>2.7E-2</v>
      </c>
      <c r="H13" s="3" t="s">
        <v>88</v>
      </c>
      <c r="I13" s="4">
        <v>1</v>
      </c>
      <c r="J13" s="3" t="s">
        <v>26</v>
      </c>
      <c r="K13" s="4">
        <v>1</v>
      </c>
      <c r="L13">
        <v>9.8000000000000004E-2</v>
      </c>
      <c r="M13">
        <v>6.1600000000000002E-2</v>
      </c>
      <c r="N13">
        <v>0.1162</v>
      </c>
      <c r="O13">
        <v>0</v>
      </c>
      <c r="P13">
        <v>5.9999999999999995E-4</v>
      </c>
      <c r="Q13" s="22">
        <f t="shared" si="0"/>
        <v>3.6296296296296298</v>
      </c>
      <c r="R13" s="22">
        <f t="shared" si="1"/>
        <v>2.2814814814814817</v>
      </c>
      <c r="S13" s="22">
        <f t="shared" si="2"/>
        <v>4.3037037037037038</v>
      </c>
      <c r="T13" s="22">
        <f t="shared" si="3"/>
        <v>0</v>
      </c>
      <c r="U13" s="22">
        <f t="shared" si="4"/>
        <v>2.222222222222222E-2</v>
      </c>
      <c r="V13" s="3" t="s">
        <v>34</v>
      </c>
      <c r="W13" s="3" t="s">
        <v>61</v>
      </c>
      <c r="X13" s="4">
        <v>120</v>
      </c>
      <c r="Y13" s="4">
        <v>120</v>
      </c>
      <c r="Z13" s="4">
        <v>120</v>
      </c>
      <c r="AA13" s="3" t="s">
        <v>84</v>
      </c>
      <c r="AB13" s="3" t="s">
        <v>85</v>
      </c>
      <c r="AC13" s="3" t="s">
        <v>84</v>
      </c>
    </row>
    <row r="14" spans="1:29" x14ac:dyDescent="0.25">
      <c r="A14" s="3" t="s">
        <v>86</v>
      </c>
      <c r="B14" s="3">
        <v>5</v>
      </c>
      <c r="C14" t="s">
        <v>116</v>
      </c>
      <c r="D14" s="3" t="s">
        <v>96</v>
      </c>
      <c r="E14" s="3">
        <v>4</v>
      </c>
      <c r="F14" s="3" t="s">
        <v>87</v>
      </c>
      <c r="G14" s="3">
        <v>2.7E-2</v>
      </c>
      <c r="H14" s="3" t="s">
        <v>47</v>
      </c>
      <c r="I14" s="4">
        <v>1</v>
      </c>
      <c r="J14" s="3" t="s">
        <v>26</v>
      </c>
      <c r="K14" s="4">
        <v>1</v>
      </c>
      <c r="L14">
        <v>9.8000000000000004E-2</v>
      </c>
      <c r="M14">
        <v>6.1600000000000002E-2</v>
      </c>
      <c r="N14">
        <v>0.1162</v>
      </c>
      <c r="O14">
        <v>0</v>
      </c>
      <c r="P14">
        <v>5.9999999999999995E-4</v>
      </c>
      <c r="Q14" s="22">
        <f t="shared" si="0"/>
        <v>3.6296296296296298</v>
      </c>
      <c r="R14" s="22">
        <f t="shared" si="1"/>
        <v>2.2814814814814817</v>
      </c>
      <c r="S14" s="22">
        <f t="shared" si="2"/>
        <v>4.3037037037037038</v>
      </c>
      <c r="T14" s="22">
        <f t="shared" si="3"/>
        <v>0</v>
      </c>
      <c r="U14" s="22">
        <f t="shared" si="4"/>
        <v>2.222222222222222E-2</v>
      </c>
      <c r="V14" s="3" t="s">
        <v>34</v>
      </c>
      <c r="W14" s="3" t="s">
        <v>61</v>
      </c>
      <c r="X14" s="4">
        <v>120</v>
      </c>
      <c r="Y14" s="4">
        <v>120</v>
      </c>
      <c r="Z14" s="4">
        <v>120</v>
      </c>
      <c r="AA14" s="3" t="s">
        <v>84</v>
      </c>
      <c r="AB14" s="3" t="s">
        <v>85</v>
      </c>
      <c r="AC14" s="3" t="s">
        <v>84</v>
      </c>
    </row>
    <row r="15" spans="1:29" x14ac:dyDescent="0.25">
      <c r="A15" s="3" t="s">
        <v>86</v>
      </c>
      <c r="B15" s="3">
        <v>5</v>
      </c>
      <c r="C15" t="s">
        <v>100</v>
      </c>
      <c r="D15" s="3" t="s">
        <v>96</v>
      </c>
      <c r="E15" s="3">
        <v>5</v>
      </c>
      <c r="F15" s="3" t="s">
        <v>87</v>
      </c>
      <c r="G15" s="3">
        <v>1.89E-2</v>
      </c>
      <c r="H15" s="3" t="s">
        <v>89</v>
      </c>
      <c r="I15" s="4">
        <v>1</v>
      </c>
      <c r="J15" s="3" t="s">
        <v>26</v>
      </c>
      <c r="K15" s="4">
        <v>1</v>
      </c>
      <c r="L15">
        <v>9.8000000000000004E-2</v>
      </c>
      <c r="M15">
        <v>6.1600000000000002E-2</v>
      </c>
      <c r="N15">
        <v>0.1162</v>
      </c>
      <c r="O15">
        <v>0</v>
      </c>
      <c r="P15">
        <v>5.9999999999999995E-4</v>
      </c>
      <c r="Q15" s="22">
        <f t="shared" si="0"/>
        <v>5.1851851851851851</v>
      </c>
      <c r="R15" s="22">
        <f t="shared" si="1"/>
        <v>3.2592592592592595</v>
      </c>
      <c r="S15" s="22">
        <f t="shared" si="2"/>
        <v>6.1481481481481479</v>
      </c>
      <c r="T15" s="22">
        <f t="shared" si="3"/>
        <v>0</v>
      </c>
      <c r="U15" s="22">
        <f t="shared" si="4"/>
        <v>3.1746031746031744E-2</v>
      </c>
      <c r="V15" s="3" t="s">
        <v>34</v>
      </c>
      <c r="W15" s="3" t="s">
        <v>61</v>
      </c>
      <c r="X15" s="4">
        <v>120</v>
      </c>
      <c r="Y15" s="4">
        <v>120</v>
      </c>
      <c r="Z15" s="4">
        <v>120</v>
      </c>
      <c r="AA15" s="3" t="s">
        <v>84</v>
      </c>
      <c r="AB15" s="3" t="s">
        <v>85</v>
      </c>
      <c r="AC15" s="3" t="s">
        <v>84</v>
      </c>
    </row>
    <row r="16" spans="1:29" x14ac:dyDescent="0.25">
      <c r="A16" s="3" t="s">
        <v>86</v>
      </c>
      <c r="B16" s="3">
        <v>5</v>
      </c>
      <c r="C16" t="s">
        <v>116</v>
      </c>
      <c r="D16" s="3" t="s">
        <v>96</v>
      </c>
      <c r="E16" s="3">
        <v>4</v>
      </c>
      <c r="F16" s="3" t="s">
        <v>87</v>
      </c>
      <c r="G16" s="3">
        <v>2.7E-2</v>
      </c>
      <c r="H16" s="3" t="s">
        <v>90</v>
      </c>
      <c r="I16" s="4">
        <v>1</v>
      </c>
      <c r="J16" s="3" t="s">
        <v>26</v>
      </c>
      <c r="K16" s="4">
        <v>1</v>
      </c>
      <c r="L16">
        <v>9.8000000000000004E-2</v>
      </c>
      <c r="M16">
        <v>6.1600000000000002E-2</v>
      </c>
      <c r="N16">
        <v>0.1162</v>
      </c>
      <c r="O16">
        <v>0</v>
      </c>
      <c r="P16">
        <v>5.9999999999999995E-4</v>
      </c>
      <c r="Q16" s="22">
        <f t="shared" si="0"/>
        <v>3.6296296296296298</v>
      </c>
      <c r="R16" s="22">
        <f t="shared" si="1"/>
        <v>2.2814814814814817</v>
      </c>
      <c r="S16" s="22">
        <f t="shared" si="2"/>
        <v>4.3037037037037038</v>
      </c>
      <c r="T16" s="22">
        <f t="shared" si="3"/>
        <v>0</v>
      </c>
      <c r="U16" s="22">
        <f t="shared" si="4"/>
        <v>2.222222222222222E-2</v>
      </c>
      <c r="V16" s="3" t="s">
        <v>34</v>
      </c>
      <c r="W16" s="3" t="s">
        <v>61</v>
      </c>
      <c r="X16" s="4">
        <v>120</v>
      </c>
      <c r="Y16" s="4">
        <v>120</v>
      </c>
      <c r="Z16" s="4">
        <v>120</v>
      </c>
      <c r="AA16" s="3" t="s">
        <v>84</v>
      </c>
      <c r="AB16" s="3" t="s">
        <v>85</v>
      </c>
      <c r="AC16" s="3" t="s">
        <v>84</v>
      </c>
    </row>
    <row r="17" spans="1:29" x14ac:dyDescent="0.25">
      <c r="A17" s="3" t="s">
        <v>86</v>
      </c>
      <c r="B17" s="3">
        <v>5</v>
      </c>
      <c r="C17" t="s">
        <v>115</v>
      </c>
      <c r="D17" s="3" t="s">
        <v>96</v>
      </c>
      <c r="E17" s="3">
        <v>3</v>
      </c>
      <c r="F17" s="3" t="s">
        <v>29</v>
      </c>
      <c r="G17" s="3">
        <v>1.89E-2</v>
      </c>
      <c r="H17" s="3" t="s">
        <v>25</v>
      </c>
      <c r="I17" s="4">
        <v>2</v>
      </c>
      <c r="J17" s="3" t="s">
        <v>26</v>
      </c>
      <c r="K17" s="4">
        <v>2</v>
      </c>
      <c r="L17" s="26">
        <v>0.64400000000000002</v>
      </c>
      <c r="M17" s="26">
        <v>0</v>
      </c>
      <c r="N17" s="26">
        <v>0</v>
      </c>
      <c r="O17" s="26">
        <v>0</v>
      </c>
      <c r="P17" s="26">
        <v>0</v>
      </c>
      <c r="Q17" s="22">
        <f t="shared" si="0"/>
        <v>34.074074074074076</v>
      </c>
      <c r="R17" s="22">
        <f t="shared" si="1"/>
        <v>0</v>
      </c>
      <c r="S17" s="22">
        <f t="shared" si="2"/>
        <v>0</v>
      </c>
      <c r="T17" s="22">
        <f t="shared" si="3"/>
        <v>0</v>
      </c>
      <c r="U17" s="22">
        <f t="shared" si="4"/>
        <v>0</v>
      </c>
      <c r="V17" s="3" t="s">
        <v>34</v>
      </c>
      <c r="W17" s="3" t="s">
        <v>68</v>
      </c>
      <c r="X17" s="4">
        <v>80</v>
      </c>
      <c r="Y17" s="4">
        <v>80</v>
      </c>
      <c r="Z17" s="4">
        <v>80</v>
      </c>
      <c r="AA17" s="3" t="s">
        <v>84</v>
      </c>
      <c r="AB17" s="3" t="s">
        <v>85</v>
      </c>
      <c r="AC17" s="3" t="s">
        <v>84</v>
      </c>
    </row>
    <row r="18" spans="1:29" x14ac:dyDescent="0.25">
      <c r="A18" s="3" t="s">
        <v>86</v>
      </c>
      <c r="B18" s="3">
        <v>5</v>
      </c>
      <c r="C18" t="s">
        <v>117</v>
      </c>
      <c r="D18" s="3" t="s">
        <v>96</v>
      </c>
      <c r="E18" s="3">
        <v>2</v>
      </c>
      <c r="F18" s="3" t="s">
        <v>73</v>
      </c>
      <c r="G18" s="3">
        <v>9.1800000000000007E-2</v>
      </c>
      <c r="H18" s="3" t="s">
        <v>25</v>
      </c>
      <c r="I18" s="4">
        <v>2.5</v>
      </c>
      <c r="J18" s="3" t="s">
        <v>33</v>
      </c>
      <c r="K18" s="3">
        <v>125</v>
      </c>
      <c r="L18" s="26">
        <v>40.25</v>
      </c>
      <c r="M18" s="26">
        <v>0</v>
      </c>
      <c r="N18" s="26">
        <v>0</v>
      </c>
      <c r="O18" s="26">
        <v>0</v>
      </c>
      <c r="P18" s="26">
        <v>0</v>
      </c>
      <c r="Q18" s="22">
        <f t="shared" si="0"/>
        <v>438.45315904139431</v>
      </c>
      <c r="R18" s="22">
        <f t="shared" si="1"/>
        <v>0</v>
      </c>
      <c r="S18" s="22">
        <f t="shared" si="2"/>
        <v>0</v>
      </c>
      <c r="T18" s="22">
        <f t="shared" si="3"/>
        <v>0</v>
      </c>
      <c r="U18" s="22">
        <f t="shared" si="4"/>
        <v>0</v>
      </c>
      <c r="V18" s="3" t="s">
        <v>34</v>
      </c>
      <c r="W18" s="3" t="s">
        <v>68</v>
      </c>
      <c r="X18" s="4">
        <v>3500</v>
      </c>
      <c r="Y18" s="4">
        <v>3500</v>
      </c>
      <c r="Z18" s="4">
        <v>3500</v>
      </c>
      <c r="AA18" s="3" t="s">
        <v>84</v>
      </c>
      <c r="AB18" s="3" t="s">
        <v>84</v>
      </c>
      <c r="AC18" s="3" t="s">
        <v>85</v>
      </c>
    </row>
    <row r="19" spans="1:29" x14ac:dyDescent="0.25">
      <c r="A19" s="3" t="s">
        <v>86</v>
      </c>
      <c r="B19" s="3">
        <v>5</v>
      </c>
      <c r="C19" t="s">
        <v>118</v>
      </c>
      <c r="D19" s="3" t="s">
        <v>96</v>
      </c>
      <c r="E19" s="3">
        <v>1</v>
      </c>
      <c r="F19" s="3" t="s">
        <v>17</v>
      </c>
      <c r="G19" s="3">
        <v>6.6000000000000003E-2</v>
      </c>
      <c r="H19" s="3" t="s">
        <v>25</v>
      </c>
      <c r="I19" s="4">
        <v>100</v>
      </c>
      <c r="J19" s="3" t="s">
        <v>26</v>
      </c>
      <c r="K19" s="4">
        <v>100</v>
      </c>
      <c r="L19" s="26">
        <v>32.200000000000003</v>
      </c>
      <c r="M19" s="26">
        <v>0</v>
      </c>
      <c r="N19" s="26">
        <v>0</v>
      </c>
      <c r="O19" s="26">
        <v>0</v>
      </c>
      <c r="P19" s="26">
        <v>0</v>
      </c>
      <c r="Q19" s="22">
        <f t="shared" si="0"/>
        <v>487.87878787878788</v>
      </c>
      <c r="R19" s="22">
        <f t="shared" si="1"/>
        <v>0</v>
      </c>
      <c r="S19" s="22">
        <f t="shared" si="2"/>
        <v>0</v>
      </c>
      <c r="T19" s="22">
        <f t="shared" si="3"/>
        <v>0</v>
      </c>
      <c r="U19" s="22">
        <f t="shared" si="4"/>
        <v>0</v>
      </c>
      <c r="V19" s="3" t="s">
        <v>34</v>
      </c>
      <c r="W19" s="3" t="s">
        <v>68</v>
      </c>
      <c r="X19" s="4">
        <v>80</v>
      </c>
      <c r="Y19" s="4">
        <v>80</v>
      </c>
      <c r="Z19" s="4">
        <v>80</v>
      </c>
      <c r="AA19" s="3" t="s">
        <v>84</v>
      </c>
      <c r="AB19" s="3" t="s">
        <v>85</v>
      </c>
      <c r="AC19" s="3" t="s">
        <v>84</v>
      </c>
    </row>
    <row r="20" spans="1:29" x14ac:dyDescent="0.25">
      <c r="A20" s="3" t="s">
        <v>48</v>
      </c>
      <c r="B20" s="3">
        <v>2</v>
      </c>
      <c r="C20" t="s">
        <v>101</v>
      </c>
      <c r="D20" s="3" t="s">
        <v>96</v>
      </c>
      <c r="E20" s="3">
        <v>2</v>
      </c>
      <c r="F20" s="3" t="s">
        <v>17</v>
      </c>
      <c r="G20" s="3">
        <v>0.192</v>
      </c>
      <c r="H20" s="3" t="s">
        <v>47</v>
      </c>
      <c r="I20" s="4">
        <v>25</v>
      </c>
      <c r="J20" s="3" t="s">
        <v>26</v>
      </c>
      <c r="K20" s="4">
        <v>25</v>
      </c>
      <c r="L20">
        <v>3.15</v>
      </c>
      <c r="M20">
        <v>5.0599999999999996</v>
      </c>
      <c r="N20">
        <v>0</v>
      </c>
      <c r="O20">
        <v>0</v>
      </c>
      <c r="P20">
        <v>0</v>
      </c>
      <c r="Q20" s="22">
        <f t="shared" si="0"/>
        <v>16.40625</v>
      </c>
      <c r="R20" s="22">
        <f t="shared" si="1"/>
        <v>26.354166666666664</v>
      </c>
      <c r="S20" s="22">
        <f t="shared" si="2"/>
        <v>0</v>
      </c>
      <c r="T20" s="22">
        <f t="shared" si="3"/>
        <v>0</v>
      </c>
      <c r="U20" s="22">
        <f t="shared" si="4"/>
        <v>0</v>
      </c>
      <c r="V20" s="3" t="s">
        <v>34</v>
      </c>
      <c r="W20" s="3" t="s">
        <v>42</v>
      </c>
      <c r="X20" s="4">
        <v>150</v>
      </c>
      <c r="Y20" s="4">
        <v>175</v>
      </c>
      <c r="Z20" s="4">
        <v>200</v>
      </c>
      <c r="AA20" s="3" t="s">
        <v>84</v>
      </c>
      <c r="AB20" s="3" t="s">
        <v>85</v>
      </c>
      <c r="AC20" s="3" t="s">
        <v>84</v>
      </c>
    </row>
    <row r="21" spans="1:29" x14ac:dyDescent="0.25">
      <c r="A21" s="3" t="s">
        <v>48</v>
      </c>
      <c r="B21" s="3">
        <v>2</v>
      </c>
      <c r="C21" t="s">
        <v>119</v>
      </c>
      <c r="D21" s="3" t="s">
        <v>96</v>
      </c>
      <c r="E21" s="3">
        <v>1</v>
      </c>
      <c r="F21" s="3" t="s">
        <v>17</v>
      </c>
      <c r="G21" s="3">
        <v>4.8000000000000001E-2</v>
      </c>
      <c r="H21" s="3" t="s">
        <v>47</v>
      </c>
      <c r="I21" s="4">
        <v>31</v>
      </c>
      <c r="J21" s="3" t="s">
        <v>26</v>
      </c>
      <c r="K21" s="4">
        <v>31</v>
      </c>
      <c r="L21">
        <v>3.9060000000000001</v>
      </c>
      <c r="M21">
        <v>6.2744</v>
      </c>
      <c r="N21">
        <v>0</v>
      </c>
      <c r="O21">
        <v>0</v>
      </c>
      <c r="P21">
        <v>0</v>
      </c>
      <c r="Q21" s="22">
        <f t="shared" si="0"/>
        <v>81.375</v>
      </c>
      <c r="R21" s="22">
        <f t="shared" si="1"/>
        <v>130.71666666666667</v>
      </c>
      <c r="S21" s="22">
        <f t="shared" si="2"/>
        <v>0</v>
      </c>
      <c r="T21" s="22">
        <f t="shared" si="3"/>
        <v>0</v>
      </c>
      <c r="U21" s="22">
        <f t="shared" si="4"/>
        <v>0</v>
      </c>
      <c r="V21" s="3" t="s">
        <v>49</v>
      </c>
      <c r="W21" s="3" t="s">
        <v>42</v>
      </c>
      <c r="X21" s="4">
        <v>150</v>
      </c>
      <c r="Y21" s="4">
        <v>175</v>
      </c>
      <c r="Z21" s="4">
        <v>200</v>
      </c>
      <c r="AA21" s="3" t="s">
        <v>84</v>
      </c>
      <c r="AB21" s="3" t="s">
        <v>85</v>
      </c>
      <c r="AC21" s="3" t="s">
        <v>84</v>
      </c>
    </row>
    <row r="22" spans="1:29" x14ac:dyDescent="0.25">
      <c r="A22" s="3" t="s">
        <v>48</v>
      </c>
      <c r="B22" s="3">
        <v>2</v>
      </c>
      <c r="C22" t="s">
        <v>101</v>
      </c>
      <c r="D22" s="3" t="s">
        <v>96</v>
      </c>
      <c r="E22" s="3">
        <v>2</v>
      </c>
      <c r="F22" s="3" t="s">
        <v>17</v>
      </c>
      <c r="G22" s="3">
        <v>0.192</v>
      </c>
      <c r="H22" s="3" t="s">
        <v>25</v>
      </c>
      <c r="I22" s="4">
        <v>15</v>
      </c>
      <c r="J22" s="3" t="s">
        <v>26</v>
      </c>
      <c r="K22" s="4">
        <v>15</v>
      </c>
      <c r="L22" s="26">
        <v>4.83</v>
      </c>
      <c r="M22" s="26">
        <v>0</v>
      </c>
      <c r="N22" s="26">
        <v>0</v>
      </c>
      <c r="O22" s="26">
        <v>0</v>
      </c>
      <c r="P22" s="26">
        <v>0</v>
      </c>
      <c r="Q22" s="22">
        <f t="shared" si="0"/>
        <v>25.15625</v>
      </c>
      <c r="R22" s="22">
        <f t="shared" si="1"/>
        <v>0</v>
      </c>
      <c r="S22" s="22">
        <f t="shared" si="2"/>
        <v>0</v>
      </c>
      <c r="T22" s="22">
        <f t="shared" si="3"/>
        <v>0</v>
      </c>
      <c r="U22" s="22">
        <f t="shared" si="4"/>
        <v>0</v>
      </c>
      <c r="V22" s="3" t="s">
        <v>34</v>
      </c>
      <c r="W22" s="3" t="s">
        <v>68</v>
      </c>
      <c r="X22" s="4">
        <v>80</v>
      </c>
      <c r="Y22" s="4">
        <v>80</v>
      </c>
      <c r="Z22" s="4">
        <v>80</v>
      </c>
      <c r="AA22" s="3" t="s">
        <v>84</v>
      </c>
      <c r="AB22" s="3" t="s">
        <v>85</v>
      </c>
      <c r="AC22" s="3" t="s">
        <v>84</v>
      </c>
    </row>
    <row r="23" spans="1:29" x14ac:dyDescent="0.25">
      <c r="A23" s="3" t="s">
        <v>48</v>
      </c>
      <c r="B23" s="3">
        <v>2</v>
      </c>
      <c r="C23" t="s">
        <v>119</v>
      </c>
      <c r="D23" s="3" t="s">
        <v>96</v>
      </c>
      <c r="E23" s="3">
        <v>1</v>
      </c>
      <c r="F23" s="3" t="s">
        <v>17</v>
      </c>
      <c r="G23" s="3">
        <v>4.8000000000000001E-2</v>
      </c>
      <c r="H23" s="3" t="s">
        <v>25</v>
      </c>
      <c r="I23" s="4">
        <v>30</v>
      </c>
      <c r="J23" s="3" t="s">
        <v>26</v>
      </c>
      <c r="K23" s="4">
        <v>30</v>
      </c>
      <c r="L23" s="26">
        <v>9.66</v>
      </c>
      <c r="M23" s="26">
        <v>0</v>
      </c>
      <c r="N23" s="26">
        <v>0</v>
      </c>
      <c r="O23" s="26">
        <v>0</v>
      </c>
      <c r="P23" s="26">
        <v>0</v>
      </c>
      <c r="Q23" s="22">
        <f t="shared" si="0"/>
        <v>201.25</v>
      </c>
      <c r="R23" s="22">
        <f t="shared" si="1"/>
        <v>0</v>
      </c>
      <c r="S23" s="22">
        <f t="shared" si="2"/>
        <v>0</v>
      </c>
      <c r="T23" s="22">
        <f t="shared" si="3"/>
        <v>0</v>
      </c>
      <c r="U23" s="22">
        <f t="shared" si="4"/>
        <v>0</v>
      </c>
      <c r="V23" s="3" t="s">
        <v>34</v>
      </c>
      <c r="W23" s="3" t="s">
        <v>68</v>
      </c>
      <c r="X23" s="4">
        <v>75</v>
      </c>
      <c r="Y23" s="4">
        <v>70</v>
      </c>
      <c r="Z23" s="4">
        <v>80</v>
      </c>
      <c r="AA23" s="3" t="s">
        <v>84</v>
      </c>
      <c r="AB23" s="3" t="s">
        <v>85</v>
      </c>
      <c r="AC23" s="3" t="s">
        <v>84</v>
      </c>
    </row>
    <row r="24" spans="1:29" x14ac:dyDescent="0.25">
      <c r="A24" s="3" t="s">
        <v>31</v>
      </c>
      <c r="B24" s="3">
        <v>3</v>
      </c>
      <c r="C24" t="s">
        <v>120</v>
      </c>
      <c r="D24" s="3" t="s">
        <v>96</v>
      </c>
      <c r="E24" s="3">
        <v>2</v>
      </c>
      <c r="F24" s="3" t="s">
        <v>17</v>
      </c>
      <c r="G24" s="3">
        <v>3.5000000000000003E-2</v>
      </c>
      <c r="H24" s="3" t="s">
        <v>40</v>
      </c>
      <c r="I24" s="4">
        <v>10</v>
      </c>
      <c r="J24" s="3" t="s">
        <v>26</v>
      </c>
      <c r="K24" s="4">
        <v>10</v>
      </c>
      <c r="L24">
        <v>0.59799999999999998</v>
      </c>
      <c r="M24">
        <v>0</v>
      </c>
      <c r="N24">
        <v>0</v>
      </c>
      <c r="O24">
        <v>2.4140000000000001</v>
      </c>
      <c r="P24">
        <v>0</v>
      </c>
      <c r="Q24" s="22">
        <f t="shared" si="0"/>
        <v>17.085714285714282</v>
      </c>
      <c r="R24" s="22">
        <f t="shared" si="1"/>
        <v>0</v>
      </c>
      <c r="S24" s="22">
        <f t="shared" si="2"/>
        <v>0</v>
      </c>
      <c r="T24" s="22">
        <f t="shared" si="3"/>
        <v>68.971428571428575</v>
      </c>
      <c r="U24" s="22">
        <f t="shared" si="4"/>
        <v>0</v>
      </c>
      <c r="V24" s="3" t="s">
        <v>34</v>
      </c>
      <c r="W24" s="3" t="s">
        <v>30</v>
      </c>
      <c r="X24" s="4">
        <v>120</v>
      </c>
      <c r="Y24" s="4">
        <v>120</v>
      </c>
      <c r="Z24" s="4">
        <v>120</v>
      </c>
      <c r="AA24" s="3" t="s">
        <v>84</v>
      </c>
      <c r="AB24" s="3" t="s">
        <v>85</v>
      </c>
      <c r="AC24" s="3" t="s">
        <v>84</v>
      </c>
    </row>
    <row r="25" spans="1:29" x14ac:dyDescent="0.25">
      <c r="A25" s="3" t="s">
        <v>31</v>
      </c>
      <c r="B25" s="3">
        <v>3</v>
      </c>
      <c r="C25" t="s">
        <v>102</v>
      </c>
      <c r="D25" s="3" t="s">
        <v>96</v>
      </c>
      <c r="E25" s="3">
        <v>1</v>
      </c>
      <c r="F25" s="3" t="s">
        <v>17</v>
      </c>
      <c r="G25" s="3">
        <v>4.2999999999999997E-2</v>
      </c>
      <c r="H25" s="3" t="s">
        <v>25</v>
      </c>
      <c r="I25" s="4">
        <v>10</v>
      </c>
      <c r="J25" s="3" t="s">
        <v>26</v>
      </c>
      <c r="K25" s="4">
        <v>10</v>
      </c>
      <c r="L25">
        <v>0.59799999999999998</v>
      </c>
      <c r="M25">
        <v>0</v>
      </c>
      <c r="N25">
        <v>0</v>
      </c>
      <c r="O25">
        <v>2.4140000000000001</v>
      </c>
      <c r="P25">
        <v>0</v>
      </c>
      <c r="Q25" s="22">
        <f t="shared" si="0"/>
        <v>13.906976744186046</v>
      </c>
      <c r="R25" s="22">
        <f t="shared" si="1"/>
        <v>0</v>
      </c>
      <c r="S25" s="22">
        <f t="shared" si="2"/>
        <v>0</v>
      </c>
      <c r="T25" s="22">
        <f t="shared" si="3"/>
        <v>56.139534883720941</v>
      </c>
      <c r="U25" s="22">
        <f t="shared" si="4"/>
        <v>0</v>
      </c>
      <c r="V25" s="3" t="s">
        <v>34</v>
      </c>
      <c r="W25" s="3" t="s">
        <v>30</v>
      </c>
      <c r="X25" s="4">
        <v>75</v>
      </c>
      <c r="Y25" s="4">
        <v>70</v>
      </c>
      <c r="Z25" s="4">
        <v>80</v>
      </c>
      <c r="AA25" s="3" t="s">
        <v>84</v>
      </c>
      <c r="AB25" s="3" t="s">
        <v>85</v>
      </c>
      <c r="AC25" s="3" t="s">
        <v>84</v>
      </c>
    </row>
    <row r="26" spans="1:29" x14ac:dyDescent="0.25">
      <c r="A26" s="3" t="s">
        <v>31</v>
      </c>
      <c r="B26" s="3">
        <v>3</v>
      </c>
      <c r="C26" t="s">
        <v>120</v>
      </c>
      <c r="D26" s="3" t="s">
        <v>96</v>
      </c>
      <c r="E26" s="3">
        <v>2</v>
      </c>
      <c r="F26" s="3" t="s">
        <v>17</v>
      </c>
      <c r="G26" s="3">
        <v>3.5000000000000003E-2</v>
      </c>
      <c r="H26" s="3" t="s">
        <v>40</v>
      </c>
      <c r="I26" s="4">
        <v>10</v>
      </c>
      <c r="J26" s="3" t="s">
        <v>26</v>
      </c>
      <c r="K26" s="4">
        <v>10</v>
      </c>
      <c r="L26">
        <v>1.26</v>
      </c>
      <c r="M26">
        <v>2.024</v>
      </c>
      <c r="N26">
        <v>0</v>
      </c>
      <c r="O26">
        <v>0</v>
      </c>
      <c r="P26">
        <v>0</v>
      </c>
      <c r="Q26" s="22">
        <f t="shared" si="0"/>
        <v>36</v>
      </c>
      <c r="R26" s="22">
        <f t="shared" si="1"/>
        <v>57.828571428571422</v>
      </c>
      <c r="S26" s="22">
        <f t="shared" si="2"/>
        <v>0</v>
      </c>
      <c r="T26" s="22">
        <f t="shared" si="3"/>
        <v>0</v>
      </c>
      <c r="U26" s="22">
        <f t="shared" si="4"/>
        <v>0</v>
      </c>
      <c r="V26" s="3" t="s">
        <v>34</v>
      </c>
      <c r="W26" s="3" t="s">
        <v>42</v>
      </c>
      <c r="X26" s="4">
        <v>150</v>
      </c>
      <c r="Y26" s="4">
        <v>175</v>
      </c>
      <c r="Z26" s="4">
        <v>200</v>
      </c>
      <c r="AA26" s="3" t="s">
        <v>84</v>
      </c>
      <c r="AB26" s="3" t="s">
        <v>85</v>
      </c>
      <c r="AC26" s="3" t="s">
        <v>84</v>
      </c>
    </row>
    <row r="27" spans="1:29" x14ac:dyDescent="0.25">
      <c r="A27" s="3" t="s">
        <v>31</v>
      </c>
      <c r="B27" s="3">
        <v>3</v>
      </c>
      <c r="C27" t="s">
        <v>102</v>
      </c>
      <c r="D27" s="3" t="s">
        <v>96</v>
      </c>
      <c r="E27" s="3">
        <v>1</v>
      </c>
      <c r="F27" s="3" t="s">
        <v>17</v>
      </c>
      <c r="G27" s="3">
        <v>4.2999999999999997E-2</v>
      </c>
      <c r="H27" s="3" t="s">
        <v>40</v>
      </c>
      <c r="I27" s="4">
        <v>10</v>
      </c>
      <c r="J27" s="3" t="s">
        <v>26</v>
      </c>
      <c r="K27" s="4">
        <v>10</v>
      </c>
      <c r="L27">
        <v>1.26</v>
      </c>
      <c r="M27">
        <v>2.024</v>
      </c>
      <c r="N27">
        <v>0</v>
      </c>
      <c r="O27">
        <v>0</v>
      </c>
      <c r="P27">
        <v>0</v>
      </c>
      <c r="Q27" s="22">
        <f t="shared" si="0"/>
        <v>29.302325581395351</v>
      </c>
      <c r="R27" s="22">
        <f t="shared" si="1"/>
        <v>47.069767441860471</v>
      </c>
      <c r="S27" s="22">
        <f t="shared" si="2"/>
        <v>0</v>
      </c>
      <c r="T27" s="22">
        <f t="shared" si="3"/>
        <v>0</v>
      </c>
      <c r="U27" s="22">
        <f t="shared" si="4"/>
        <v>0</v>
      </c>
      <c r="V27" s="3" t="s">
        <v>34</v>
      </c>
      <c r="W27" s="3" t="s">
        <v>42</v>
      </c>
      <c r="X27" s="4">
        <v>150</v>
      </c>
      <c r="Y27" s="4">
        <v>175</v>
      </c>
      <c r="Z27" s="4">
        <v>200</v>
      </c>
      <c r="AA27" s="3" t="s">
        <v>84</v>
      </c>
      <c r="AB27" s="3" t="s">
        <v>85</v>
      </c>
      <c r="AC27" s="3" t="s">
        <v>84</v>
      </c>
    </row>
    <row r="28" spans="1:29" x14ac:dyDescent="0.25">
      <c r="A28" s="3" t="s">
        <v>55</v>
      </c>
      <c r="B28" s="3">
        <v>2</v>
      </c>
      <c r="C28" t="s">
        <v>121</v>
      </c>
      <c r="D28" s="3" t="s">
        <v>96</v>
      </c>
      <c r="E28" s="3">
        <v>2</v>
      </c>
      <c r="F28" s="3" t="s">
        <v>17</v>
      </c>
      <c r="G28" s="3">
        <v>6.2E-2</v>
      </c>
      <c r="H28" s="3" t="s">
        <v>47</v>
      </c>
      <c r="I28" s="4">
        <v>4</v>
      </c>
      <c r="J28" s="3" t="s">
        <v>26</v>
      </c>
      <c r="K28" s="4">
        <v>4</v>
      </c>
      <c r="L28">
        <v>0.504</v>
      </c>
      <c r="M28">
        <v>0.80959999999999999</v>
      </c>
      <c r="N28">
        <v>0</v>
      </c>
      <c r="O28">
        <v>0</v>
      </c>
      <c r="P28">
        <v>0</v>
      </c>
      <c r="Q28" s="22">
        <f t="shared" si="0"/>
        <v>8.129032258064516</v>
      </c>
      <c r="R28" s="22">
        <f t="shared" si="1"/>
        <v>13.058064516129033</v>
      </c>
      <c r="S28" s="22">
        <f t="shared" si="2"/>
        <v>0</v>
      </c>
      <c r="T28" s="22">
        <f t="shared" si="3"/>
        <v>0</v>
      </c>
      <c r="U28" s="22">
        <f t="shared" si="4"/>
        <v>0</v>
      </c>
      <c r="V28" s="3" t="s">
        <v>34</v>
      </c>
      <c r="W28" s="3" t="s">
        <v>42</v>
      </c>
      <c r="X28" s="4">
        <v>150</v>
      </c>
      <c r="Y28" s="4">
        <v>175</v>
      </c>
      <c r="Z28" s="4">
        <v>200</v>
      </c>
      <c r="AA28" s="3" t="s">
        <v>84</v>
      </c>
      <c r="AB28" s="3" t="s">
        <v>85</v>
      </c>
      <c r="AC28" s="3" t="s">
        <v>84</v>
      </c>
    </row>
    <row r="29" spans="1:29" x14ac:dyDescent="0.25">
      <c r="A29" s="3" t="s">
        <v>24</v>
      </c>
      <c r="B29" s="3">
        <v>4</v>
      </c>
      <c r="C29" t="s">
        <v>122</v>
      </c>
      <c r="D29" s="3" t="s">
        <v>96</v>
      </c>
      <c r="E29" s="3">
        <v>2</v>
      </c>
      <c r="F29" s="3" t="s">
        <v>17</v>
      </c>
      <c r="G29" s="3">
        <v>8.8874000000000002E-3</v>
      </c>
      <c r="H29" s="3" t="s">
        <v>25</v>
      </c>
      <c r="I29" s="4">
        <v>5</v>
      </c>
      <c r="J29" s="3" t="s">
        <v>26</v>
      </c>
      <c r="K29" s="4">
        <v>5</v>
      </c>
      <c r="L29">
        <v>0.29899999999999999</v>
      </c>
      <c r="M29">
        <v>0</v>
      </c>
      <c r="N29">
        <v>0</v>
      </c>
      <c r="O29">
        <v>1.2070000000000001</v>
      </c>
      <c r="P29">
        <v>0</v>
      </c>
      <c r="Q29" s="22">
        <f t="shared" si="0"/>
        <v>33.64313522515021</v>
      </c>
      <c r="R29" s="22">
        <f t="shared" si="1"/>
        <v>0</v>
      </c>
      <c r="S29" s="22">
        <f t="shared" si="2"/>
        <v>0</v>
      </c>
      <c r="T29" s="22">
        <f t="shared" si="3"/>
        <v>135.81024821657627</v>
      </c>
      <c r="U29" s="22">
        <f t="shared" si="4"/>
        <v>0</v>
      </c>
      <c r="V29" s="3" t="s">
        <v>34</v>
      </c>
      <c r="W29" s="3" t="s">
        <v>30</v>
      </c>
      <c r="X29" s="4">
        <v>135</v>
      </c>
      <c r="Y29" s="4">
        <v>70</v>
      </c>
      <c r="Z29" s="4">
        <v>100</v>
      </c>
      <c r="AA29" s="3" t="s">
        <v>84</v>
      </c>
      <c r="AB29" s="3" t="s">
        <v>85</v>
      </c>
      <c r="AC29" s="3" t="s">
        <v>84</v>
      </c>
    </row>
    <row r="30" spans="1:29" x14ac:dyDescent="0.25">
      <c r="A30" s="3" t="s">
        <v>24</v>
      </c>
      <c r="B30" s="3">
        <v>4</v>
      </c>
      <c r="C30" t="s">
        <v>122</v>
      </c>
      <c r="D30" s="3" t="s">
        <v>96</v>
      </c>
      <c r="E30" s="3">
        <v>2</v>
      </c>
      <c r="F30" s="3" t="s">
        <v>17</v>
      </c>
      <c r="G30" s="3">
        <v>8.8874000000000002E-3</v>
      </c>
      <c r="H30" s="3" t="s">
        <v>47</v>
      </c>
      <c r="I30" s="4">
        <v>5</v>
      </c>
      <c r="J30" s="3" t="s">
        <v>26</v>
      </c>
      <c r="K30" s="4">
        <v>5</v>
      </c>
      <c r="L30">
        <v>0.63</v>
      </c>
      <c r="M30">
        <v>1.012</v>
      </c>
      <c r="N30">
        <v>0</v>
      </c>
      <c r="O30">
        <v>0</v>
      </c>
      <c r="P30">
        <v>0</v>
      </c>
      <c r="Q30" s="22">
        <f t="shared" si="0"/>
        <v>70.886873551319852</v>
      </c>
      <c r="R30" s="22">
        <f t="shared" si="1"/>
        <v>113.86907306973919</v>
      </c>
      <c r="S30" s="22">
        <f t="shared" si="2"/>
        <v>0</v>
      </c>
      <c r="T30" s="22">
        <f t="shared" si="3"/>
        <v>0</v>
      </c>
      <c r="U30" s="22">
        <f t="shared" si="4"/>
        <v>0</v>
      </c>
      <c r="V30" s="3" t="s">
        <v>34</v>
      </c>
      <c r="W30" s="3" t="s">
        <v>42</v>
      </c>
      <c r="X30" s="4">
        <v>150</v>
      </c>
      <c r="Y30" s="4">
        <v>175</v>
      </c>
      <c r="Z30" s="4">
        <v>200</v>
      </c>
      <c r="AA30" s="3" t="s">
        <v>84</v>
      </c>
      <c r="AB30" s="3" t="s">
        <v>85</v>
      </c>
      <c r="AC30" s="3" t="s">
        <v>84</v>
      </c>
    </row>
    <row r="31" spans="1:29" x14ac:dyDescent="0.25">
      <c r="A31" s="3" t="s">
        <v>39</v>
      </c>
      <c r="B31" s="3">
        <v>5</v>
      </c>
      <c r="C31" t="s">
        <v>125</v>
      </c>
      <c r="D31" s="3" t="s">
        <v>96</v>
      </c>
      <c r="E31" s="3">
        <v>2</v>
      </c>
      <c r="F31" s="3" t="s">
        <v>17</v>
      </c>
      <c r="G31" s="3">
        <v>7.2999999999999995E-2</v>
      </c>
      <c r="H31" s="3" t="s">
        <v>25</v>
      </c>
      <c r="I31" s="4">
        <v>3</v>
      </c>
      <c r="J31" s="3" t="s">
        <v>26</v>
      </c>
      <c r="K31" s="4">
        <v>3</v>
      </c>
      <c r="L31">
        <v>0.1794</v>
      </c>
      <c r="M31">
        <v>0</v>
      </c>
      <c r="N31">
        <v>0</v>
      </c>
      <c r="O31">
        <v>0.72419999999999995</v>
      </c>
      <c r="P31">
        <v>0</v>
      </c>
      <c r="Q31" s="22">
        <f t="shared" si="0"/>
        <v>2.4575342465753427</v>
      </c>
      <c r="R31" s="22">
        <f t="shared" si="1"/>
        <v>0</v>
      </c>
      <c r="S31" s="22">
        <f t="shared" si="2"/>
        <v>0</v>
      </c>
      <c r="T31" s="22">
        <f t="shared" si="3"/>
        <v>9.9205479452054792</v>
      </c>
      <c r="U31" s="22">
        <f t="shared" si="4"/>
        <v>0</v>
      </c>
      <c r="V31" s="3" t="s">
        <v>34</v>
      </c>
      <c r="W31" s="3" t="s">
        <v>30</v>
      </c>
      <c r="X31" s="4">
        <v>65</v>
      </c>
      <c r="Y31" s="4">
        <v>65</v>
      </c>
      <c r="Z31" s="4">
        <v>65</v>
      </c>
      <c r="AA31" s="3" t="s">
        <v>85</v>
      </c>
      <c r="AB31" s="3" t="s">
        <v>84</v>
      </c>
      <c r="AC31" s="3" t="s">
        <v>84</v>
      </c>
    </row>
    <row r="32" spans="1:29" x14ac:dyDescent="0.25">
      <c r="A32" s="3" t="s">
        <v>39</v>
      </c>
      <c r="B32" s="3">
        <v>5</v>
      </c>
      <c r="C32" t="s">
        <v>123</v>
      </c>
      <c r="D32" s="3" t="s">
        <v>96</v>
      </c>
      <c r="E32" s="3">
        <v>1</v>
      </c>
      <c r="F32" s="3" t="s">
        <v>17</v>
      </c>
      <c r="G32" s="3">
        <v>9.7000000000000003E-2</v>
      </c>
      <c r="H32" s="3" t="s">
        <v>25</v>
      </c>
      <c r="I32" s="4">
        <v>3</v>
      </c>
      <c r="J32" s="3" t="s">
        <v>26</v>
      </c>
      <c r="K32" s="4">
        <v>3</v>
      </c>
      <c r="L32">
        <v>0.1794</v>
      </c>
      <c r="M32">
        <v>0</v>
      </c>
      <c r="N32">
        <v>0</v>
      </c>
      <c r="O32">
        <v>0.72419999999999995</v>
      </c>
      <c r="P32">
        <v>0</v>
      </c>
      <c r="Q32" s="22">
        <f t="shared" si="0"/>
        <v>1.8494845360824743</v>
      </c>
      <c r="R32" s="22">
        <f t="shared" si="1"/>
        <v>0</v>
      </c>
      <c r="S32" s="22">
        <f t="shared" si="2"/>
        <v>0</v>
      </c>
      <c r="T32" s="22">
        <f t="shared" si="3"/>
        <v>7.4659793814432982</v>
      </c>
      <c r="U32" s="22">
        <f t="shared" si="4"/>
        <v>0</v>
      </c>
      <c r="V32" s="3" t="s">
        <v>34</v>
      </c>
      <c r="W32" s="3" t="s">
        <v>30</v>
      </c>
      <c r="X32" s="4">
        <v>65</v>
      </c>
      <c r="Y32" s="4">
        <v>65</v>
      </c>
      <c r="Z32" s="4">
        <v>65</v>
      </c>
      <c r="AA32" s="3" t="s">
        <v>85</v>
      </c>
      <c r="AB32" s="3" t="s">
        <v>84</v>
      </c>
      <c r="AC32" s="3" t="s">
        <v>84</v>
      </c>
    </row>
    <row r="33" spans="1:29" x14ac:dyDescent="0.25">
      <c r="A33" s="3" t="s">
        <v>39</v>
      </c>
      <c r="B33" s="3">
        <v>5</v>
      </c>
      <c r="C33" t="s">
        <v>126</v>
      </c>
      <c r="D33" s="3" t="s">
        <v>96</v>
      </c>
      <c r="E33" s="3">
        <v>3</v>
      </c>
      <c r="F33" s="3" t="s">
        <v>17</v>
      </c>
      <c r="G33" s="3">
        <v>7.3999999999999996E-2</v>
      </c>
      <c r="H33" s="3" t="s">
        <v>25</v>
      </c>
      <c r="I33" s="4">
        <v>3</v>
      </c>
      <c r="J33" s="3" t="s">
        <v>26</v>
      </c>
      <c r="K33" s="4">
        <v>3</v>
      </c>
      <c r="L33">
        <v>0.1794</v>
      </c>
      <c r="M33">
        <v>0</v>
      </c>
      <c r="N33">
        <v>0</v>
      </c>
      <c r="O33">
        <v>0.72419999999999995</v>
      </c>
      <c r="P33">
        <v>0</v>
      </c>
      <c r="Q33" s="22">
        <f t="shared" si="0"/>
        <v>2.4243243243243247</v>
      </c>
      <c r="R33" s="22">
        <f t="shared" si="1"/>
        <v>0</v>
      </c>
      <c r="S33" s="22">
        <f t="shared" si="2"/>
        <v>0</v>
      </c>
      <c r="T33" s="22">
        <f t="shared" si="3"/>
        <v>9.7864864864864867</v>
      </c>
      <c r="U33" s="22">
        <f t="shared" si="4"/>
        <v>0</v>
      </c>
      <c r="V33" s="3" t="s">
        <v>34</v>
      </c>
      <c r="W33" s="3" t="s">
        <v>30</v>
      </c>
      <c r="X33" s="4">
        <v>65</v>
      </c>
      <c r="Y33" s="4">
        <v>65</v>
      </c>
      <c r="Z33" s="4">
        <v>65</v>
      </c>
      <c r="AA33" s="3" t="s">
        <v>85</v>
      </c>
      <c r="AB33" s="3" t="s">
        <v>84</v>
      </c>
      <c r="AC33" s="3" t="s">
        <v>84</v>
      </c>
    </row>
    <row r="34" spans="1:29" x14ac:dyDescent="0.25">
      <c r="A34" s="3" t="s">
        <v>39</v>
      </c>
      <c r="B34" s="3">
        <v>5</v>
      </c>
      <c r="C34" t="s">
        <v>123</v>
      </c>
      <c r="D34" s="3" t="s">
        <v>96</v>
      </c>
      <c r="E34" s="3">
        <v>1</v>
      </c>
      <c r="F34" s="3" t="s">
        <v>17</v>
      </c>
      <c r="G34" s="3">
        <v>9.7000000000000003E-2</v>
      </c>
      <c r="H34" s="3" t="s">
        <v>47</v>
      </c>
      <c r="I34" s="4">
        <v>2</v>
      </c>
      <c r="J34" s="3" t="s">
        <v>26</v>
      </c>
      <c r="K34" s="4">
        <v>2</v>
      </c>
      <c r="L34">
        <v>0.252</v>
      </c>
      <c r="M34">
        <v>0.40479999999999999</v>
      </c>
      <c r="N34">
        <v>0</v>
      </c>
      <c r="O34">
        <v>0</v>
      </c>
      <c r="P34">
        <v>0</v>
      </c>
      <c r="Q34" s="22">
        <f t="shared" ref="Q34:Q65" si="5">L34/G34</f>
        <v>2.597938144329897</v>
      </c>
      <c r="R34" s="22">
        <f t="shared" ref="R34:R65" si="6">M34/G34</f>
        <v>4.1731958762886592</v>
      </c>
      <c r="S34" s="22">
        <f t="shared" ref="S34:S65" si="7">N34/G34</f>
        <v>0</v>
      </c>
      <c r="T34" s="22">
        <f t="shared" ref="T34:T65" si="8">O34/G34</f>
        <v>0</v>
      </c>
      <c r="U34" s="22">
        <f t="shared" ref="U34:U65" si="9">P34/G34</f>
        <v>0</v>
      </c>
      <c r="V34" s="3" t="s">
        <v>34</v>
      </c>
      <c r="W34" s="3" t="s">
        <v>42</v>
      </c>
      <c r="X34" s="4">
        <v>150</v>
      </c>
      <c r="Y34" s="4">
        <v>175</v>
      </c>
      <c r="Z34" s="4">
        <v>200</v>
      </c>
      <c r="AA34" s="3" t="s">
        <v>85</v>
      </c>
      <c r="AB34" s="3" t="s">
        <v>84</v>
      </c>
      <c r="AC34" s="3" t="s">
        <v>84</v>
      </c>
    </row>
    <row r="35" spans="1:29" x14ac:dyDescent="0.25">
      <c r="A35" s="3" t="s">
        <v>39</v>
      </c>
      <c r="B35" s="3">
        <v>5</v>
      </c>
      <c r="C35" t="s">
        <v>126</v>
      </c>
      <c r="D35" s="3" t="s">
        <v>96</v>
      </c>
      <c r="E35" s="3">
        <v>3</v>
      </c>
      <c r="F35" s="3" t="s">
        <v>17</v>
      </c>
      <c r="G35" s="3">
        <v>7.3999999999999996E-2</v>
      </c>
      <c r="H35" s="3" t="s">
        <v>47</v>
      </c>
      <c r="I35" s="4">
        <v>3</v>
      </c>
      <c r="J35" s="3" t="s">
        <v>26</v>
      </c>
      <c r="K35" s="4">
        <v>3</v>
      </c>
      <c r="L35">
        <v>0.378</v>
      </c>
      <c r="M35">
        <v>0.60719999999999996</v>
      </c>
      <c r="N35">
        <v>0</v>
      </c>
      <c r="O35">
        <v>0</v>
      </c>
      <c r="P35">
        <v>0</v>
      </c>
      <c r="Q35" s="22">
        <f t="shared" si="5"/>
        <v>5.1081081081081088</v>
      </c>
      <c r="R35" s="22">
        <f t="shared" si="6"/>
        <v>8.205405405405406</v>
      </c>
      <c r="S35" s="22">
        <f t="shared" si="7"/>
        <v>0</v>
      </c>
      <c r="T35" s="22">
        <f t="shared" si="8"/>
        <v>0</v>
      </c>
      <c r="U35" s="22">
        <f t="shared" si="9"/>
        <v>0</v>
      </c>
      <c r="V35" s="3" t="s">
        <v>34</v>
      </c>
      <c r="W35" s="3" t="s">
        <v>42</v>
      </c>
      <c r="X35" s="4">
        <v>150</v>
      </c>
      <c r="Y35" s="4">
        <v>175</v>
      </c>
      <c r="Z35" s="4">
        <v>200</v>
      </c>
      <c r="AA35" s="3" t="s">
        <v>85</v>
      </c>
      <c r="AB35" s="3" t="s">
        <v>84</v>
      </c>
      <c r="AC35" s="3" t="s">
        <v>84</v>
      </c>
    </row>
    <row r="36" spans="1:29" x14ac:dyDescent="0.25">
      <c r="A36" s="3" t="s">
        <v>39</v>
      </c>
      <c r="B36" s="3">
        <v>5</v>
      </c>
      <c r="C36" t="s">
        <v>125</v>
      </c>
      <c r="D36" s="3" t="s">
        <v>96</v>
      </c>
      <c r="E36" s="3">
        <v>2</v>
      </c>
      <c r="F36" s="3" t="s">
        <v>17</v>
      </c>
      <c r="G36" s="3">
        <v>7.2999999999999995E-2</v>
      </c>
      <c r="H36" s="3" t="s">
        <v>47</v>
      </c>
      <c r="I36" s="4">
        <v>3</v>
      </c>
      <c r="J36" s="3" t="s">
        <v>26</v>
      </c>
      <c r="K36" s="4">
        <v>3</v>
      </c>
      <c r="L36">
        <v>0.378</v>
      </c>
      <c r="M36">
        <v>0.60719999999999996</v>
      </c>
      <c r="N36">
        <v>0</v>
      </c>
      <c r="O36">
        <v>0</v>
      </c>
      <c r="P36">
        <v>0</v>
      </c>
      <c r="Q36" s="22">
        <f t="shared" si="5"/>
        <v>5.1780821917808222</v>
      </c>
      <c r="R36" s="22">
        <f t="shared" si="6"/>
        <v>8.3178082191780813</v>
      </c>
      <c r="S36" s="22">
        <f t="shared" si="7"/>
        <v>0</v>
      </c>
      <c r="T36" s="22">
        <f t="shared" si="8"/>
        <v>0</v>
      </c>
      <c r="U36" s="22">
        <f t="shared" si="9"/>
        <v>0</v>
      </c>
      <c r="V36" s="3" t="s">
        <v>34</v>
      </c>
      <c r="W36" s="3" t="s">
        <v>42</v>
      </c>
      <c r="X36" s="4">
        <v>150</v>
      </c>
      <c r="Y36" s="4">
        <v>175</v>
      </c>
      <c r="Z36" s="4">
        <v>200</v>
      </c>
      <c r="AA36" s="3" t="s">
        <v>85</v>
      </c>
      <c r="AB36" s="3" t="s">
        <v>84</v>
      </c>
      <c r="AC36" s="3" t="s">
        <v>84</v>
      </c>
    </row>
    <row r="37" spans="1:29" x14ac:dyDescent="0.25">
      <c r="A37" s="3" t="s">
        <v>39</v>
      </c>
      <c r="B37" s="3">
        <v>5</v>
      </c>
      <c r="C37" t="s">
        <v>124</v>
      </c>
      <c r="D37" s="3" t="s">
        <v>96</v>
      </c>
      <c r="E37" s="3" t="s">
        <v>65</v>
      </c>
      <c r="F37" s="3" t="s">
        <v>57</v>
      </c>
      <c r="G37" s="3" t="e">
        <v>#N/A</v>
      </c>
      <c r="H37" s="3" t="s">
        <v>47</v>
      </c>
      <c r="I37" s="4">
        <v>2</v>
      </c>
      <c r="J37" s="3" t="s">
        <v>26</v>
      </c>
      <c r="K37" s="4">
        <v>2</v>
      </c>
      <c r="L37">
        <v>0</v>
      </c>
      <c r="M37">
        <v>0.2024</v>
      </c>
      <c r="N37">
        <v>0.249</v>
      </c>
      <c r="O37">
        <v>0.14199999999999999</v>
      </c>
      <c r="P37">
        <v>4.8000000000000001E-2</v>
      </c>
      <c r="Q37" s="22" t="e">
        <f t="shared" si="5"/>
        <v>#N/A</v>
      </c>
      <c r="R37" s="22" t="e">
        <f t="shared" si="6"/>
        <v>#N/A</v>
      </c>
      <c r="S37" s="22" t="e">
        <f t="shared" si="7"/>
        <v>#N/A</v>
      </c>
      <c r="T37" s="22" t="e">
        <f t="shared" si="8"/>
        <v>#N/A</v>
      </c>
      <c r="U37" s="22" t="e">
        <f t="shared" si="9"/>
        <v>#N/A</v>
      </c>
      <c r="V37" s="3" t="s">
        <v>66</v>
      </c>
      <c r="W37" s="3" t="s">
        <v>63</v>
      </c>
      <c r="X37" s="4">
        <v>70</v>
      </c>
      <c r="Y37" s="4">
        <v>70</v>
      </c>
      <c r="Z37" s="4">
        <v>70</v>
      </c>
      <c r="AA37" s="3" t="s">
        <v>84</v>
      </c>
      <c r="AB37" s="3" t="s">
        <v>84</v>
      </c>
      <c r="AC37" s="3" t="s">
        <v>84</v>
      </c>
    </row>
    <row r="38" spans="1:29" x14ac:dyDescent="0.25">
      <c r="A38" s="3" t="s">
        <v>12</v>
      </c>
      <c r="B38" s="3">
        <v>3</v>
      </c>
      <c r="C38" t="s">
        <v>127</v>
      </c>
      <c r="D38" s="3" t="s">
        <v>96</v>
      </c>
      <c r="E38" s="3">
        <v>1</v>
      </c>
      <c r="F38" s="3" t="s">
        <v>36</v>
      </c>
      <c r="G38" s="3">
        <v>3.7999999999999999E-2</v>
      </c>
      <c r="H38" s="3" t="s">
        <v>25</v>
      </c>
      <c r="I38" s="4">
        <v>3</v>
      </c>
      <c r="J38" s="3" t="s">
        <v>33</v>
      </c>
      <c r="K38" s="3">
        <v>150</v>
      </c>
      <c r="L38">
        <v>8.9700000000000006</v>
      </c>
      <c r="M38">
        <v>0</v>
      </c>
      <c r="N38">
        <v>0</v>
      </c>
      <c r="O38">
        <v>36.21</v>
      </c>
      <c r="P38">
        <v>0</v>
      </c>
      <c r="Q38" s="22">
        <f t="shared" si="5"/>
        <v>236.0526315789474</v>
      </c>
      <c r="R38" s="22">
        <f t="shared" si="6"/>
        <v>0</v>
      </c>
      <c r="S38" s="22">
        <f t="shared" si="7"/>
        <v>0</v>
      </c>
      <c r="T38" s="22">
        <f t="shared" si="8"/>
        <v>952.89473684210532</v>
      </c>
      <c r="U38" s="22">
        <f t="shared" si="9"/>
        <v>0</v>
      </c>
      <c r="V38" s="3" t="s">
        <v>34</v>
      </c>
      <c r="W38" s="3" t="s">
        <v>30</v>
      </c>
      <c r="X38" s="4">
        <v>3200</v>
      </c>
      <c r="Y38" s="4">
        <v>3200</v>
      </c>
      <c r="Z38" s="4">
        <v>3200</v>
      </c>
      <c r="AA38" s="3" t="s">
        <v>84</v>
      </c>
      <c r="AB38" s="3" t="s">
        <v>85</v>
      </c>
      <c r="AC38" s="3" t="s">
        <v>85</v>
      </c>
    </row>
    <row r="39" spans="1:29" x14ac:dyDescent="0.25">
      <c r="A39" s="3" t="s">
        <v>12</v>
      </c>
      <c r="B39" s="3">
        <v>3</v>
      </c>
      <c r="C39" t="s">
        <v>127</v>
      </c>
      <c r="D39" s="3" t="s">
        <v>96</v>
      </c>
      <c r="E39" s="3">
        <v>1</v>
      </c>
      <c r="F39" s="3" t="s">
        <v>36</v>
      </c>
      <c r="G39" s="3">
        <v>3.7999999999999999E-2</v>
      </c>
      <c r="H39" s="3" t="s">
        <v>47</v>
      </c>
      <c r="I39" s="4">
        <v>2</v>
      </c>
      <c r="J39" s="3" t="s">
        <v>33</v>
      </c>
      <c r="K39" s="3">
        <v>100</v>
      </c>
      <c r="L39">
        <v>12.6</v>
      </c>
      <c r="M39">
        <v>20.239999999999998</v>
      </c>
      <c r="N39">
        <v>0</v>
      </c>
      <c r="O39">
        <v>0</v>
      </c>
      <c r="P39">
        <v>0</v>
      </c>
      <c r="Q39" s="22">
        <f t="shared" si="5"/>
        <v>331.57894736842104</v>
      </c>
      <c r="R39" s="22">
        <f t="shared" si="6"/>
        <v>532.63157894736844</v>
      </c>
      <c r="S39" s="22">
        <f t="shared" si="7"/>
        <v>0</v>
      </c>
      <c r="T39" s="22">
        <f t="shared" si="8"/>
        <v>0</v>
      </c>
      <c r="U39" s="22">
        <f t="shared" si="9"/>
        <v>0</v>
      </c>
      <c r="V39" s="3" t="s">
        <v>34</v>
      </c>
      <c r="W39" s="3" t="s">
        <v>42</v>
      </c>
      <c r="X39" s="4">
        <v>4000</v>
      </c>
      <c r="Y39" s="4">
        <v>4000</v>
      </c>
      <c r="Z39" s="4">
        <v>4000</v>
      </c>
      <c r="AA39" s="3" t="s">
        <v>84</v>
      </c>
      <c r="AB39" s="3" t="s">
        <v>85</v>
      </c>
      <c r="AC39" s="3" t="s">
        <v>85</v>
      </c>
    </row>
    <row r="40" spans="1:29" x14ac:dyDescent="0.25">
      <c r="A40" s="3" t="s">
        <v>37</v>
      </c>
      <c r="B40" s="3">
        <v>4</v>
      </c>
      <c r="C40" t="s">
        <v>128</v>
      </c>
      <c r="D40" s="3" t="s">
        <v>96</v>
      </c>
      <c r="E40" s="3">
        <v>1</v>
      </c>
      <c r="F40" s="3" t="s">
        <v>17</v>
      </c>
      <c r="G40" s="3">
        <v>1.7000000000000001E-2</v>
      </c>
      <c r="H40" s="3" t="s">
        <v>25</v>
      </c>
      <c r="I40" s="4">
        <v>1</v>
      </c>
      <c r="J40" s="3" t="s">
        <v>26</v>
      </c>
      <c r="K40" s="4">
        <v>1</v>
      </c>
      <c r="L40">
        <v>5.9799999999999999E-2</v>
      </c>
      <c r="M40">
        <v>0</v>
      </c>
      <c r="N40">
        <v>0</v>
      </c>
      <c r="O40">
        <v>0.2414</v>
      </c>
      <c r="P40">
        <v>0</v>
      </c>
      <c r="Q40" s="22">
        <f t="shared" si="5"/>
        <v>3.5176470588235289</v>
      </c>
      <c r="R40" s="22">
        <f t="shared" si="6"/>
        <v>0</v>
      </c>
      <c r="S40" s="22">
        <f t="shared" si="7"/>
        <v>0</v>
      </c>
      <c r="T40" s="22">
        <f t="shared" si="8"/>
        <v>14.2</v>
      </c>
      <c r="U40" s="22">
        <f t="shared" si="9"/>
        <v>0</v>
      </c>
      <c r="V40" s="3" t="s">
        <v>34</v>
      </c>
      <c r="W40" s="3" t="s">
        <v>30</v>
      </c>
      <c r="X40" s="4">
        <v>100</v>
      </c>
      <c r="Y40" s="4">
        <v>80</v>
      </c>
      <c r="Z40" s="4">
        <v>120</v>
      </c>
      <c r="AA40" s="3" t="s">
        <v>84</v>
      </c>
      <c r="AB40" s="3" t="s">
        <v>85</v>
      </c>
      <c r="AC40" s="3" t="s">
        <v>85</v>
      </c>
    </row>
    <row r="41" spans="1:29" x14ac:dyDescent="0.25">
      <c r="A41" s="3" t="s">
        <v>37</v>
      </c>
      <c r="B41" s="3">
        <v>4</v>
      </c>
      <c r="C41" t="s">
        <v>104</v>
      </c>
      <c r="D41" s="3" t="s">
        <v>96</v>
      </c>
      <c r="E41" s="3">
        <v>2</v>
      </c>
      <c r="F41" s="3" t="s">
        <v>17</v>
      </c>
      <c r="G41" s="3">
        <v>1.7000000000000001E-2</v>
      </c>
      <c r="H41" s="3" t="s">
        <v>25</v>
      </c>
      <c r="I41" s="4">
        <v>3</v>
      </c>
      <c r="J41" s="3" t="s">
        <v>26</v>
      </c>
      <c r="K41" s="4">
        <v>3</v>
      </c>
      <c r="L41">
        <v>0.1794</v>
      </c>
      <c r="M41">
        <v>0</v>
      </c>
      <c r="N41">
        <v>0</v>
      </c>
      <c r="O41">
        <v>0.72419999999999995</v>
      </c>
      <c r="P41">
        <v>0</v>
      </c>
      <c r="Q41" s="22">
        <f t="shared" si="5"/>
        <v>10.552941176470588</v>
      </c>
      <c r="R41" s="22">
        <f t="shared" si="6"/>
        <v>0</v>
      </c>
      <c r="S41" s="22">
        <f t="shared" si="7"/>
        <v>0</v>
      </c>
      <c r="T41" s="22">
        <f t="shared" si="8"/>
        <v>42.599999999999994</v>
      </c>
      <c r="U41" s="22">
        <f t="shared" si="9"/>
        <v>0</v>
      </c>
      <c r="V41" s="3" t="s">
        <v>34</v>
      </c>
      <c r="W41" s="3" t="s">
        <v>30</v>
      </c>
      <c r="X41" s="4">
        <v>120</v>
      </c>
      <c r="Y41" s="4">
        <v>120</v>
      </c>
      <c r="Z41" s="4">
        <v>120</v>
      </c>
      <c r="AA41" s="3" t="s">
        <v>84</v>
      </c>
      <c r="AB41" s="3" t="s">
        <v>85</v>
      </c>
      <c r="AC41" s="3" t="s">
        <v>85</v>
      </c>
    </row>
    <row r="42" spans="1:29" x14ac:dyDescent="0.25">
      <c r="A42" s="3" t="s">
        <v>37</v>
      </c>
      <c r="B42" s="3">
        <v>4</v>
      </c>
      <c r="C42" t="s">
        <v>128</v>
      </c>
      <c r="D42" s="3" t="s">
        <v>96</v>
      </c>
      <c r="E42" s="3">
        <v>1</v>
      </c>
      <c r="F42" s="3" t="s">
        <v>17</v>
      </c>
      <c r="G42" s="3">
        <v>1.7000000000000001E-2</v>
      </c>
      <c r="H42" s="3" t="s">
        <v>47</v>
      </c>
      <c r="I42" s="4">
        <v>2</v>
      </c>
      <c r="J42" s="3" t="s">
        <v>26</v>
      </c>
      <c r="K42" s="4">
        <v>2</v>
      </c>
      <c r="L42">
        <v>0.252</v>
      </c>
      <c r="M42">
        <v>0.40479999999999999</v>
      </c>
      <c r="N42">
        <v>0</v>
      </c>
      <c r="O42">
        <v>0</v>
      </c>
      <c r="P42">
        <v>0</v>
      </c>
      <c r="Q42" s="22">
        <f t="shared" si="5"/>
        <v>14.823529411764705</v>
      </c>
      <c r="R42" s="22">
        <f t="shared" si="6"/>
        <v>23.81176470588235</v>
      </c>
      <c r="S42" s="22">
        <f t="shared" si="7"/>
        <v>0</v>
      </c>
      <c r="T42" s="22">
        <f t="shared" si="8"/>
        <v>0</v>
      </c>
      <c r="U42" s="22">
        <f t="shared" si="9"/>
        <v>0</v>
      </c>
      <c r="V42" s="3" t="s">
        <v>34</v>
      </c>
      <c r="W42" s="3" t="s">
        <v>42</v>
      </c>
      <c r="X42" s="4">
        <v>150</v>
      </c>
      <c r="Y42" s="4">
        <v>175</v>
      </c>
      <c r="Z42" s="4">
        <v>200</v>
      </c>
      <c r="AA42" s="3" t="s">
        <v>84</v>
      </c>
      <c r="AB42" s="3" t="s">
        <v>85</v>
      </c>
      <c r="AC42" s="3" t="s">
        <v>85</v>
      </c>
    </row>
    <row r="43" spans="1:29" x14ac:dyDescent="0.25">
      <c r="A43" s="3" t="s">
        <v>37</v>
      </c>
      <c r="B43" s="3">
        <v>4</v>
      </c>
      <c r="C43" t="s">
        <v>104</v>
      </c>
      <c r="D43" s="3" t="s">
        <v>96</v>
      </c>
      <c r="E43" s="3">
        <v>2</v>
      </c>
      <c r="F43" s="3" t="s">
        <v>17</v>
      </c>
      <c r="G43" s="3">
        <v>1.7000000000000001E-2</v>
      </c>
      <c r="H43" s="3" t="s">
        <v>47</v>
      </c>
      <c r="I43" s="4">
        <v>10</v>
      </c>
      <c r="J43" s="3" t="s">
        <v>26</v>
      </c>
      <c r="K43" s="4">
        <v>10</v>
      </c>
      <c r="L43">
        <v>1.26</v>
      </c>
      <c r="M43">
        <v>2.024</v>
      </c>
      <c r="N43">
        <v>0</v>
      </c>
      <c r="O43">
        <v>0</v>
      </c>
      <c r="P43">
        <v>0</v>
      </c>
      <c r="Q43" s="22">
        <f t="shared" si="5"/>
        <v>74.117647058823522</v>
      </c>
      <c r="R43" s="22">
        <f t="shared" si="6"/>
        <v>119.05882352941175</v>
      </c>
      <c r="S43" s="22">
        <f t="shared" si="7"/>
        <v>0</v>
      </c>
      <c r="T43" s="22">
        <f t="shared" si="8"/>
        <v>0</v>
      </c>
      <c r="U43" s="22">
        <f t="shared" si="9"/>
        <v>0</v>
      </c>
      <c r="V43" s="3" t="s">
        <v>34</v>
      </c>
      <c r="W43" s="3" t="s">
        <v>42</v>
      </c>
      <c r="X43" s="4">
        <v>150</v>
      </c>
      <c r="Y43" s="4">
        <v>175</v>
      </c>
      <c r="Z43" s="4">
        <v>200</v>
      </c>
      <c r="AA43" s="3" t="s">
        <v>84</v>
      </c>
      <c r="AB43" s="3" t="s">
        <v>85</v>
      </c>
      <c r="AC43" s="3" t="s">
        <v>85</v>
      </c>
    </row>
    <row r="44" spans="1:29" x14ac:dyDescent="0.25">
      <c r="A44" s="3" t="s">
        <v>37</v>
      </c>
      <c r="B44" s="3">
        <v>4</v>
      </c>
      <c r="C44" t="s">
        <v>129</v>
      </c>
      <c r="D44" s="3" t="s">
        <v>96</v>
      </c>
      <c r="E44" s="3">
        <v>4</v>
      </c>
      <c r="F44" s="3" t="s">
        <v>17</v>
      </c>
      <c r="G44" s="3">
        <v>0.23499999999999999</v>
      </c>
      <c r="H44" s="3" t="s">
        <v>47</v>
      </c>
      <c r="I44" s="4">
        <v>20</v>
      </c>
      <c r="J44" s="3" t="s">
        <v>26</v>
      </c>
      <c r="K44" s="4">
        <v>20</v>
      </c>
      <c r="L44">
        <v>2.52</v>
      </c>
      <c r="M44">
        <v>4.048</v>
      </c>
      <c r="N44">
        <v>0</v>
      </c>
      <c r="O44">
        <v>0</v>
      </c>
      <c r="P44">
        <v>0</v>
      </c>
      <c r="Q44" s="22">
        <f t="shared" si="5"/>
        <v>10.723404255319149</v>
      </c>
      <c r="R44" s="22">
        <f t="shared" si="6"/>
        <v>17.225531914893619</v>
      </c>
      <c r="S44" s="22">
        <f t="shared" si="7"/>
        <v>0</v>
      </c>
      <c r="T44" s="22">
        <f t="shared" si="8"/>
        <v>0</v>
      </c>
      <c r="U44" s="22">
        <f t="shared" si="9"/>
        <v>0</v>
      </c>
      <c r="V44" s="3" t="s">
        <v>34</v>
      </c>
      <c r="W44" s="3" t="s">
        <v>42</v>
      </c>
      <c r="X44" s="4">
        <v>150</v>
      </c>
      <c r="Y44" s="4">
        <v>175</v>
      </c>
      <c r="Z44" s="4">
        <v>200</v>
      </c>
      <c r="AA44" s="3" t="s">
        <v>84</v>
      </c>
      <c r="AB44" s="3" t="s">
        <v>85</v>
      </c>
      <c r="AC44" s="3" t="s">
        <v>85</v>
      </c>
    </row>
    <row r="45" spans="1:29" x14ac:dyDescent="0.25">
      <c r="A45" s="3" t="s">
        <v>91</v>
      </c>
      <c r="B45" s="3">
        <v>5</v>
      </c>
      <c r="C45" t="s">
        <v>130</v>
      </c>
      <c r="D45" s="3" t="s">
        <v>96</v>
      </c>
      <c r="E45" s="3">
        <v>2</v>
      </c>
      <c r="F45" s="3" t="s">
        <v>17</v>
      </c>
      <c r="G45" s="3">
        <v>0.34200000000000003</v>
      </c>
      <c r="H45" s="3" t="s">
        <v>25</v>
      </c>
      <c r="I45" s="4">
        <v>2</v>
      </c>
      <c r="J45" s="3" t="s">
        <v>33</v>
      </c>
      <c r="K45" s="3">
        <v>100</v>
      </c>
      <c r="L45">
        <v>5.9799999999999995</v>
      </c>
      <c r="M45">
        <v>0</v>
      </c>
      <c r="N45">
        <v>0</v>
      </c>
      <c r="O45">
        <v>24.14</v>
      </c>
      <c r="P45">
        <v>0</v>
      </c>
      <c r="Q45" s="22">
        <f t="shared" si="5"/>
        <v>17.48538011695906</v>
      </c>
      <c r="R45" s="22">
        <f t="shared" si="6"/>
        <v>0</v>
      </c>
      <c r="S45" s="22">
        <f t="shared" si="7"/>
        <v>0</v>
      </c>
      <c r="T45" s="22">
        <f t="shared" si="8"/>
        <v>70.584795321637429</v>
      </c>
      <c r="U45" s="22">
        <f t="shared" si="9"/>
        <v>0</v>
      </c>
      <c r="V45" s="3" t="s">
        <v>34</v>
      </c>
      <c r="W45" s="3" t="s">
        <v>30</v>
      </c>
      <c r="X45" s="4">
        <v>3200</v>
      </c>
      <c r="Y45" s="4">
        <v>3000</v>
      </c>
      <c r="Z45" s="4">
        <v>3500</v>
      </c>
      <c r="AA45" s="3" t="s">
        <v>84</v>
      </c>
      <c r="AB45" s="3" t="s">
        <v>85</v>
      </c>
      <c r="AC45" s="3" t="s">
        <v>84</v>
      </c>
    </row>
    <row r="46" spans="1:29" x14ac:dyDescent="0.25">
      <c r="A46" s="3" t="s">
        <v>91</v>
      </c>
      <c r="B46" s="3">
        <v>5</v>
      </c>
      <c r="C46" t="s">
        <v>131</v>
      </c>
      <c r="D46" s="3" t="s">
        <v>96</v>
      </c>
      <c r="E46" s="3">
        <v>1</v>
      </c>
      <c r="F46" s="3" t="s">
        <v>92</v>
      </c>
      <c r="G46" s="3">
        <v>4.1799999999999997E-2</v>
      </c>
      <c r="H46" s="3" t="s">
        <v>47</v>
      </c>
      <c r="I46" s="4">
        <v>50</v>
      </c>
      <c r="J46" s="3" t="s">
        <v>26</v>
      </c>
      <c r="K46" s="4">
        <v>50</v>
      </c>
      <c r="L46">
        <v>4.9000000000000004</v>
      </c>
      <c r="M46">
        <v>3.08</v>
      </c>
      <c r="N46">
        <v>5.81</v>
      </c>
      <c r="O46">
        <v>0</v>
      </c>
      <c r="P46">
        <v>0.03</v>
      </c>
      <c r="Q46" s="22">
        <f t="shared" si="5"/>
        <v>117.22488038277514</v>
      </c>
      <c r="R46" s="22">
        <f t="shared" si="6"/>
        <v>73.684210526315795</v>
      </c>
      <c r="S46" s="22">
        <f t="shared" si="7"/>
        <v>138.99521531100478</v>
      </c>
      <c r="T46" s="22">
        <f t="shared" si="8"/>
        <v>0</v>
      </c>
      <c r="U46" s="22">
        <f t="shared" si="9"/>
        <v>0.71770334928229673</v>
      </c>
      <c r="V46" s="3" t="s">
        <v>93</v>
      </c>
      <c r="W46" s="3" t="s">
        <v>61</v>
      </c>
      <c r="X46" s="4">
        <v>120</v>
      </c>
      <c r="Y46" s="4">
        <v>120</v>
      </c>
      <c r="Z46" s="4">
        <v>120</v>
      </c>
      <c r="AA46" s="3" t="s">
        <v>84</v>
      </c>
      <c r="AB46" s="3" t="s">
        <v>84</v>
      </c>
      <c r="AC46" s="3" t="s">
        <v>85</v>
      </c>
    </row>
    <row r="47" spans="1:29" x14ac:dyDescent="0.25">
      <c r="A47" s="3" t="s">
        <v>91</v>
      </c>
      <c r="B47" s="3">
        <v>5</v>
      </c>
      <c r="C47" t="s">
        <v>131</v>
      </c>
      <c r="D47" s="3" t="s">
        <v>96</v>
      </c>
      <c r="E47" s="3">
        <v>1</v>
      </c>
      <c r="F47" s="3" t="s">
        <v>92</v>
      </c>
      <c r="G47" s="3">
        <v>4.1799999999999997E-2</v>
      </c>
      <c r="H47" s="3" t="s">
        <v>25</v>
      </c>
      <c r="I47" s="4">
        <v>50</v>
      </c>
      <c r="J47" s="3" t="s">
        <v>26</v>
      </c>
      <c r="K47" s="4">
        <v>50</v>
      </c>
      <c r="L47">
        <v>4.9000000000000004</v>
      </c>
      <c r="M47">
        <v>3.08</v>
      </c>
      <c r="N47">
        <v>5.81</v>
      </c>
      <c r="O47">
        <v>0</v>
      </c>
      <c r="P47">
        <v>0.03</v>
      </c>
      <c r="Q47" s="22">
        <f t="shared" si="5"/>
        <v>117.22488038277514</v>
      </c>
      <c r="R47" s="22">
        <f t="shared" si="6"/>
        <v>73.684210526315795</v>
      </c>
      <c r="S47" s="22">
        <f t="shared" si="7"/>
        <v>138.99521531100478</v>
      </c>
      <c r="T47" s="22">
        <f t="shared" si="8"/>
        <v>0</v>
      </c>
      <c r="U47" s="22">
        <f t="shared" si="9"/>
        <v>0.71770334928229673</v>
      </c>
      <c r="V47" s="3" t="s">
        <v>93</v>
      </c>
      <c r="W47" s="3" t="s">
        <v>61</v>
      </c>
      <c r="X47" s="4">
        <v>120</v>
      </c>
      <c r="Y47" s="4">
        <v>120</v>
      </c>
      <c r="Z47" s="4">
        <v>120</v>
      </c>
      <c r="AA47" s="3" t="s">
        <v>84</v>
      </c>
      <c r="AB47" s="3" t="s">
        <v>84</v>
      </c>
      <c r="AC47" s="3" t="s">
        <v>85</v>
      </c>
    </row>
    <row r="48" spans="1:29" x14ac:dyDescent="0.25">
      <c r="A48" s="3" t="s">
        <v>70</v>
      </c>
      <c r="B48" s="3">
        <v>1</v>
      </c>
      <c r="C48" t="s">
        <v>132</v>
      </c>
      <c r="D48" s="3" t="s">
        <v>96</v>
      </c>
      <c r="E48" s="3">
        <v>3</v>
      </c>
      <c r="F48" s="3" t="s">
        <v>71</v>
      </c>
      <c r="G48" s="3">
        <v>1.2E-2</v>
      </c>
      <c r="H48" s="3" t="s">
        <v>25</v>
      </c>
      <c r="I48" s="4">
        <v>2</v>
      </c>
      <c r="J48" s="3" t="s">
        <v>26</v>
      </c>
      <c r="K48" s="4">
        <v>2</v>
      </c>
      <c r="L48" s="26">
        <v>0.64400000000000002</v>
      </c>
      <c r="M48" s="26">
        <v>0</v>
      </c>
      <c r="N48" s="26">
        <v>0</v>
      </c>
      <c r="O48" s="26">
        <v>0</v>
      </c>
      <c r="P48" s="26">
        <v>0</v>
      </c>
      <c r="Q48" s="22">
        <f t="shared" si="5"/>
        <v>53.666666666666664</v>
      </c>
      <c r="R48" s="22">
        <f t="shared" si="6"/>
        <v>0</v>
      </c>
      <c r="S48" s="22">
        <f t="shared" si="7"/>
        <v>0</v>
      </c>
      <c r="T48" s="22">
        <f t="shared" si="8"/>
        <v>0</v>
      </c>
      <c r="U48" s="22">
        <f t="shared" si="9"/>
        <v>0</v>
      </c>
      <c r="V48" s="3" t="s">
        <v>34</v>
      </c>
      <c r="W48" s="3" t="s">
        <v>68</v>
      </c>
      <c r="X48" s="4">
        <v>70</v>
      </c>
      <c r="Y48" s="4">
        <v>75</v>
      </c>
      <c r="Z48" s="4">
        <v>80</v>
      </c>
      <c r="AA48" s="3" t="s">
        <v>84</v>
      </c>
      <c r="AB48" s="3" t="s">
        <v>85</v>
      </c>
      <c r="AC48" s="3" t="s">
        <v>85</v>
      </c>
    </row>
    <row r="49" spans="1:29" x14ac:dyDescent="0.25">
      <c r="A49" s="3" t="s">
        <v>70</v>
      </c>
      <c r="B49" s="3">
        <v>1</v>
      </c>
      <c r="C49" t="s">
        <v>105</v>
      </c>
      <c r="D49" s="3" t="s">
        <v>96</v>
      </c>
      <c r="E49" s="3">
        <v>1</v>
      </c>
      <c r="F49" s="3" t="s">
        <v>17</v>
      </c>
      <c r="G49" s="3">
        <v>0.02</v>
      </c>
      <c r="H49" s="3" t="s">
        <v>25</v>
      </c>
      <c r="I49" s="4">
        <v>2</v>
      </c>
      <c r="J49" s="3" t="s">
        <v>26</v>
      </c>
      <c r="K49" s="4">
        <v>2</v>
      </c>
      <c r="L49" s="26">
        <v>0.64400000000000002</v>
      </c>
      <c r="M49" s="26">
        <v>0</v>
      </c>
      <c r="N49" s="26">
        <v>0</v>
      </c>
      <c r="O49" s="26">
        <v>0</v>
      </c>
      <c r="P49" s="26">
        <v>0</v>
      </c>
      <c r="Q49" s="22">
        <f t="shared" si="5"/>
        <v>32.200000000000003</v>
      </c>
      <c r="R49" s="22">
        <f t="shared" si="6"/>
        <v>0</v>
      </c>
      <c r="S49" s="22">
        <f t="shared" si="7"/>
        <v>0</v>
      </c>
      <c r="T49" s="22">
        <f t="shared" si="8"/>
        <v>0</v>
      </c>
      <c r="U49" s="22">
        <f t="shared" si="9"/>
        <v>0</v>
      </c>
      <c r="V49" s="3" t="s">
        <v>34</v>
      </c>
      <c r="W49" s="3" t="s">
        <v>68</v>
      </c>
      <c r="X49" s="4">
        <v>70</v>
      </c>
      <c r="Y49" s="4">
        <v>75</v>
      </c>
      <c r="Z49" s="4">
        <v>80</v>
      </c>
      <c r="AA49" s="3" t="s">
        <v>84</v>
      </c>
      <c r="AB49" s="3" t="s">
        <v>85</v>
      </c>
      <c r="AC49" s="3" t="s">
        <v>85</v>
      </c>
    </row>
    <row r="50" spans="1:29" x14ac:dyDescent="0.25">
      <c r="A50" s="3" t="s">
        <v>70</v>
      </c>
      <c r="B50" s="3">
        <v>1</v>
      </c>
      <c r="C50" t="s">
        <v>133</v>
      </c>
      <c r="D50" s="3" t="s">
        <v>96</v>
      </c>
      <c r="E50" s="3">
        <v>2</v>
      </c>
      <c r="F50" s="3" t="s">
        <v>17</v>
      </c>
      <c r="G50" s="3">
        <v>1.6E-2</v>
      </c>
      <c r="H50" s="3" t="s">
        <v>25</v>
      </c>
      <c r="I50" s="4">
        <v>2</v>
      </c>
      <c r="J50" s="3" t="s">
        <v>26</v>
      </c>
      <c r="K50" s="4">
        <v>2</v>
      </c>
      <c r="L50" s="26">
        <v>0.64400000000000002</v>
      </c>
      <c r="M50" s="26">
        <v>0</v>
      </c>
      <c r="N50" s="26">
        <v>0</v>
      </c>
      <c r="O50" s="26">
        <v>0</v>
      </c>
      <c r="P50" s="26">
        <v>0</v>
      </c>
      <c r="Q50" s="22">
        <f t="shared" si="5"/>
        <v>40.25</v>
      </c>
      <c r="R50" s="22">
        <f t="shared" si="6"/>
        <v>0</v>
      </c>
      <c r="S50" s="22">
        <f t="shared" si="7"/>
        <v>0</v>
      </c>
      <c r="T50" s="22">
        <f t="shared" si="8"/>
        <v>0</v>
      </c>
      <c r="U50" s="22">
        <f t="shared" si="9"/>
        <v>0</v>
      </c>
      <c r="V50" s="3" t="s">
        <v>34</v>
      </c>
      <c r="W50" s="3" t="s">
        <v>68</v>
      </c>
      <c r="X50" s="4">
        <v>80</v>
      </c>
      <c r="Y50" s="4">
        <v>80</v>
      </c>
      <c r="Z50" s="4">
        <v>80</v>
      </c>
      <c r="AA50" s="3" t="s">
        <v>84</v>
      </c>
      <c r="AB50" s="3" t="s">
        <v>85</v>
      </c>
      <c r="AC50" s="3" t="s">
        <v>85</v>
      </c>
    </row>
    <row r="51" spans="1:29" x14ac:dyDescent="0.25">
      <c r="A51" s="3" t="s">
        <v>53</v>
      </c>
      <c r="B51" s="3">
        <v>3</v>
      </c>
      <c r="C51" t="s">
        <v>134</v>
      </c>
      <c r="D51" s="3" t="s">
        <v>96</v>
      </c>
      <c r="E51" s="3">
        <v>2</v>
      </c>
      <c r="F51" s="3" t="s">
        <v>17</v>
      </c>
      <c r="G51" s="3">
        <v>1.9E-2</v>
      </c>
      <c r="H51" s="3" t="s">
        <v>47</v>
      </c>
      <c r="I51" s="4">
        <v>2.5</v>
      </c>
      <c r="J51" s="3" t="s">
        <v>26</v>
      </c>
      <c r="K51" s="4">
        <v>2.5</v>
      </c>
      <c r="L51">
        <v>0.315</v>
      </c>
      <c r="M51">
        <v>0.50600000000000001</v>
      </c>
      <c r="N51">
        <v>0</v>
      </c>
      <c r="O51">
        <v>0</v>
      </c>
      <c r="P51">
        <v>0</v>
      </c>
      <c r="Q51" s="22">
        <f t="shared" si="5"/>
        <v>16.578947368421055</v>
      </c>
      <c r="R51" s="22">
        <f t="shared" si="6"/>
        <v>26.631578947368421</v>
      </c>
      <c r="S51" s="22">
        <f t="shared" si="7"/>
        <v>0</v>
      </c>
      <c r="T51" s="22">
        <f t="shared" si="8"/>
        <v>0</v>
      </c>
      <c r="U51" s="22">
        <f t="shared" si="9"/>
        <v>0</v>
      </c>
      <c r="V51" s="3" t="s">
        <v>34</v>
      </c>
      <c r="W51" s="3" t="s">
        <v>42</v>
      </c>
      <c r="X51" s="4">
        <v>150</v>
      </c>
      <c r="Y51" s="4">
        <v>175</v>
      </c>
      <c r="Z51" s="4">
        <v>200</v>
      </c>
      <c r="AA51" s="3" t="s">
        <v>84</v>
      </c>
      <c r="AB51" s="3" t="s">
        <v>85</v>
      </c>
      <c r="AC51" s="3" t="s">
        <v>85</v>
      </c>
    </row>
    <row r="52" spans="1:29" x14ac:dyDescent="0.25">
      <c r="A52" s="3" t="s">
        <v>53</v>
      </c>
      <c r="B52" s="3">
        <v>3</v>
      </c>
      <c r="C52" t="s">
        <v>135</v>
      </c>
      <c r="D52" s="3" t="s">
        <v>96</v>
      </c>
      <c r="E52" s="3">
        <v>1</v>
      </c>
      <c r="F52" s="3" t="s">
        <v>17</v>
      </c>
      <c r="G52" s="3">
        <v>0.113</v>
      </c>
      <c r="H52" s="3" t="s">
        <v>47</v>
      </c>
      <c r="I52" s="4">
        <v>5</v>
      </c>
      <c r="J52" s="3" t="s">
        <v>26</v>
      </c>
      <c r="K52" s="4">
        <v>5</v>
      </c>
      <c r="L52">
        <v>0.63</v>
      </c>
      <c r="M52">
        <v>1.012</v>
      </c>
      <c r="N52">
        <v>0</v>
      </c>
      <c r="O52">
        <v>0</v>
      </c>
      <c r="P52">
        <v>0</v>
      </c>
      <c r="Q52" s="22">
        <f t="shared" si="5"/>
        <v>5.5752212389380533</v>
      </c>
      <c r="R52" s="22">
        <f t="shared" si="6"/>
        <v>8.9557522123893811</v>
      </c>
      <c r="S52" s="22">
        <f t="shared" si="7"/>
        <v>0</v>
      </c>
      <c r="T52" s="22">
        <f t="shared" si="8"/>
        <v>0</v>
      </c>
      <c r="U52" s="22">
        <f t="shared" si="9"/>
        <v>0</v>
      </c>
      <c r="V52" s="3" t="s">
        <v>34</v>
      </c>
      <c r="W52" s="3" t="s">
        <v>42</v>
      </c>
      <c r="X52" s="4">
        <v>150</v>
      </c>
      <c r="Y52" s="4">
        <v>175</v>
      </c>
      <c r="Z52" s="4">
        <v>200</v>
      </c>
      <c r="AA52" s="3" t="s">
        <v>84</v>
      </c>
      <c r="AB52" s="3" t="s">
        <v>85</v>
      </c>
      <c r="AC52" s="3" t="s">
        <v>85</v>
      </c>
    </row>
    <row r="53" spans="1:29" x14ac:dyDescent="0.25">
      <c r="A53" s="3" t="s">
        <v>35</v>
      </c>
      <c r="B53" s="3">
        <v>3</v>
      </c>
      <c r="C53" t="s">
        <v>136</v>
      </c>
      <c r="D53" s="3" t="s">
        <v>97</v>
      </c>
      <c r="E53" s="3">
        <v>1</v>
      </c>
      <c r="F53" s="3" t="s">
        <v>17</v>
      </c>
      <c r="G53" s="3">
        <v>0.28799999999999998</v>
      </c>
      <c r="H53" s="3" t="s">
        <v>25</v>
      </c>
      <c r="I53" s="4">
        <v>16</v>
      </c>
      <c r="J53" s="3" t="s">
        <v>26</v>
      </c>
      <c r="K53" s="4">
        <v>16</v>
      </c>
      <c r="L53">
        <v>0.95679999999999998</v>
      </c>
      <c r="M53">
        <v>0</v>
      </c>
      <c r="N53">
        <v>0</v>
      </c>
      <c r="O53">
        <v>3.8624000000000001</v>
      </c>
      <c r="P53">
        <v>0</v>
      </c>
      <c r="Q53" s="22">
        <f t="shared" si="5"/>
        <v>3.3222222222222224</v>
      </c>
      <c r="R53" s="22">
        <f t="shared" si="6"/>
        <v>0</v>
      </c>
      <c r="S53" s="22">
        <f t="shared" si="7"/>
        <v>0</v>
      </c>
      <c r="T53" s="22">
        <f t="shared" si="8"/>
        <v>13.411111111111113</v>
      </c>
      <c r="U53" s="22">
        <f t="shared" si="9"/>
        <v>0</v>
      </c>
      <c r="V53" s="3" t="s">
        <v>34</v>
      </c>
      <c r="W53" s="3" t="s">
        <v>30</v>
      </c>
      <c r="X53" s="4">
        <v>80</v>
      </c>
      <c r="Y53" s="4">
        <v>90</v>
      </c>
      <c r="Z53" s="4">
        <v>100</v>
      </c>
      <c r="AA53" s="3" t="s">
        <v>84</v>
      </c>
      <c r="AB53" s="3" t="s">
        <v>85</v>
      </c>
      <c r="AC53" s="3" t="s">
        <v>85</v>
      </c>
    </row>
    <row r="54" spans="1:29" x14ac:dyDescent="0.25">
      <c r="A54" s="3" t="s">
        <v>35</v>
      </c>
      <c r="B54" s="3">
        <v>3</v>
      </c>
      <c r="C54" t="s">
        <v>106</v>
      </c>
      <c r="D54" s="3" t="s">
        <v>97</v>
      </c>
      <c r="E54" s="3">
        <v>3</v>
      </c>
      <c r="F54" s="3" t="s">
        <v>22</v>
      </c>
      <c r="G54" s="3">
        <v>0.254</v>
      </c>
      <c r="H54" s="3" t="s">
        <v>60</v>
      </c>
      <c r="I54" s="4">
        <v>1</v>
      </c>
      <c r="J54" s="3" t="s">
        <v>33</v>
      </c>
      <c r="K54" s="3">
        <v>50</v>
      </c>
      <c r="L54">
        <v>6.3</v>
      </c>
      <c r="M54">
        <v>10.119999999999999</v>
      </c>
      <c r="N54">
        <v>0</v>
      </c>
      <c r="O54">
        <v>0</v>
      </c>
      <c r="P54">
        <v>0</v>
      </c>
      <c r="Q54" s="22">
        <f t="shared" si="5"/>
        <v>24.803149606299211</v>
      </c>
      <c r="R54" s="22">
        <f t="shared" si="6"/>
        <v>39.842519685039363</v>
      </c>
      <c r="S54" s="22">
        <f t="shared" si="7"/>
        <v>0</v>
      </c>
      <c r="T54" s="22">
        <f t="shared" si="8"/>
        <v>0</v>
      </c>
      <c r="U54" s="22">
        <f t="shared" si="9"/>
        <v>0</v>
      </c>
      <c r="V54" s="3" t="s">
        <v>58</v>
      </c>
      <c r="W54" s="3" t="s">
        <v>42</v>
      </c>
      <c r="X54" s="4">
        <v>3200</v>
      </c>
      <c r="Y54" s="4">
        <v>3200</v>
      </c>
      <c r="Z54" s="4">
        <v>3200</v>
      </c>
      <c r="AA54" s="3" t="s">
        <v>84</v>
      </c>
      <c r="AB54" s="3" t="s">
        <v>84</v>
      </c>
      <c r="AC54" s="3" t="s">
        <v>85</v>
      </c>
    </row>
    <row r="55" spans="1:29" x14ac:dyDescent="0.25">
      <c r="A55" s="3" t="s">
        <v>35</v>
      </c>
      <c r="B55" s="3">
        <v>3</v>
      </c>
      <c r="C55" t="s">
        <v>136</v>
      </c>
      <c r="D55" s="3" t="s">
        <v>97</v>
      </c>
      <c r="E55" s="3">
        <v>1</v>
      </c>
      <c r="F55" s="3" t="s">
        <v>17</v>
      </c>
      <c r="G55" s="3">
        <v>0.28799999999999998</v>
      </c>
      <c r="H55" s="3" t="s">
        <v>47</v>
      </c>
      <c r="I55" s="4">
        <v>10</v>
      </c>
      <c r="J55" s="3" t="s">
        <v>26</v>
      </c>
      <c r="K55" s="4">
        <v>10</v>
      </c>
      <c r="L55">
        <v>1.26</v>
      </c>
      <c r="M55">
        <v>2.024</v>
      </c>
      <c r="N55">
        <v>0</v>
      </c>
      <c r="O55">
        <v>0</v>
      </c>
      <c r="P55">
        <v>0</v>
      </c>
      <c r="Q55" s="22">
        <f t="shared" si="5"/>
        <v>4.375</v>
      </c>
      <c r="R55" s="22">
        <f t="shared" si="6"/>
        <v>7.0277777777777786</v>
      </c>
      <c r="S55" s="22">
        <f t="shared" si="7"/>
        <v>0</v>
      </c>
      <c r="T55" s="22">
        <f t="shared" si="8"/>
        <v>0</v>
      </c>
      <c r="U55" s="22">
        <f t="shared" si="9"/>
        <v>0</v>
      </c>
      <c r="V55" s="3" t="s">
        <v>34</v>
      </c>
      <c r="W55" s="3" t="s">
        <v>42</v>
      </c>
      <c r="X55" s="4">
        <v>150</v>
      </c>
      <c r="Y55" s="4">
        <v>175</v>
      </c>
      <c r="Z55" s="4">
        <v>200</v>
      </c>
      <c r="AA55" s="3" t="s">
        <v>84</v>
      </c>
      <c r="AB55" s="3" t="s">
        <v>85</v>
      </c>
      <c r="AC55" s="3" t="s">
        <v>85</v>
      </c>
    </row>
    <row r="56" spans="1:29" x14ac:dyDescent="0.25">
      <c r="A56" s="3" t="s">
        <v>35</v>
      </c>
      <c r="B56" s="3">
        <v>3</v>
      </c>
      <c r="C56" t="s">
        <v>106</v>
      </c>
      <c r="D56" s="3" t="s">
        <v>97</v>
      </c>
      <c r="E56" s="3">
        <v>3</v>
      </c>
      <c r="F56" s="3" t="s">
        <v>22</v>
      </c>
      <c r="G56" s="3">
        <v>0.254</v>
      </c>
      <c r="H56" s="3" t="s">
        <v>47</v>
      </c>
      <c r="I56" s="4">
        <v>2</v>
      </c>
      <c r="J56" s="3" t="s">
        <v>33</v>
      </c>
      <c r="K56" s="3">
        <v>100</v>
      </c>
      <c r="L56" s="26">
        <v>32.200000000000003</v>
      </c>
      <c r="M56" s="26">
        <v>0</v>
      </c>
      <c r="N56" s="26">
        <v>0</v>
      </c>
      <c r="O56" s="26">
        <v>0</v>
      </c>
      <c r="P56" s="26">
        <v>0</v>
      </c>
      <c r="Q56" s="22">
        <f t="shared" si="5"/>
        <v>126.7716535433071</v>
      </c>
      <c r="R56" s="22">
        <f t="shared" si="6"/>
        <v>0</v>
      </c>
      <c r="S56" s="22">
        <f t="shared" si="7"/>
        <v>0</v>
      </c>
      <c r="T56" s="22">
        <f t="shared" si="8"/>
        <v>0</v>
      </c>
      <c r="U56" s="22">
        <f t="shared" si="9"/>
        <v>0</v>
      </c>
      <c r="V56" s="3" t="s">
        <v>34</v>
      </c>
      <c r="W56" s="3" t="s">
        <v>68</v>
      </c>
      <c r="X56" s="4">
        <v>3200</v>
      </c>
      <c r="Y56" s="4">
        <v>3200</v>
      </c>
      <c r="Z56" s="4">
        <v>3200</v>
      </c>
      <c r="AA56" s="3" t="s">
        <v>84</v>
      </c>
      <c r="AB56" s="3" t="s">
        <v>85</v>
      </c>
      <c r="AC56" s="3" t="s">
        <v>84</v>
      </c>
    </row>
    <row r="57" spans="1:29" x14ac:dyDescent="0.25">
      <c r="A57" s="3" t="s">
        <v>43</v>
      </c>
      <c r="B57" s="3">
        <v>4</v>
      </c>
      <c r="C57" t="s">
        <v>137</v>
      </c>
      <c r="D57" s="3" t="s">
        <v>97</v>
      </c>
      <c r="E57" s="3">
        <v>2</v>
      </c>
      <c r="F57" s="3" t="s">
        <v>17</v>
      </c>
      <c r="G57" s="3">
        <v>0.224</v>
      </c>
      <c r="H57" s="3" t="s">
        <v>44</v>
      </c>
      <c r="I57" s="4">
        <v>10</v>
      </c>
      <c r="J57" s="3" t="s">
        <v>26</v>
      </c>
      <c r="K57" s="4">
        <v>10</v>
      </c>
      <c r="L57">
        <v>1.26</v>
      </c>
      <c r="M57">
        <v>2.024</v>
      </c>
      <c r="N57">
        <v>0</v>
      </c>
      <c r="O57">
        <v>0</v>
      </c>
      <c r="P57">
        <v>0</v>
      </c>
      <c r="Q57" s="22">
        <f t="shared" si="5"/>
        <v>5.625</v>
      </c>
      <c r="R57" s="22">
        <f t="shared" si="6"/>
        <v>9.0357142857142865</v>
      </c>
      <c r="S57" s="22">
        <f t="shared" si="7"/>
        <v>0</v>
      </c>
      <c r="T57" s="22">
        <f t="shared" si="8"/>
        <v>0</v>
      </c>
      <c r="U57" s="22">
        <f t="shared" si="9"/>
        <v>0</v>
      </c>
      <c r="V57" s="3" t="s">
        <v>45</v>
      </c>
      <c r="W57" s="3" t="s">
        <v>42</v>
      </c>
      <c r="X57" s="4">
        <v>150</v>
      </c>
      <c r="Y57" s="4">
        <v>175</v>
      </c>
      <c r="Z57" s="4">
        <v>200</v>
      </c>
      <c r="AA57" s="3" t="s">
        <v>84</v>
      </c>
      <c r="AB57" s="3" t="s">
        <v>84</v>
      </c>
      <c r="AC57" s="3" t="s">
        <v>85</v>
      </c>
    </row>
    <row r="58" spans="1:29" x14ac:dyDescent="0.25">
      <c r="A58" s="3" t="s">
        <v>43</v>
      </c>
      <c r="B58" s="3">
        <v>4</v>
      </c>
      <c r="C58" t="s">
        <v>138</v>
      </c>
      <c r="D58" s="3" t="s">
        <v>97</v>
      </c>
      <c r="E58" s="3">
        <v>1</v>
      </c>
      <c r="F58" s="3" t="s">
        <v>17</v>
      </c>
      <c r="G58" s="3">
        <v>0.224</v>
      </c>
      <c r="H58" s="3" t="s">
        <v>44</v>
      </c>
      <c r="I58" s="4">
        <v>20</v>
      </c>
      <c r="J58" s="3" t="s">
        <v>26</v>
      </c>
      <c r="K58" s="4">
        <v>20</v>
      </c>
      <c r="L58">
        <v>2.52</v>
      </c>
      <c r="M58">
        <v>4.048</v>
      </c>
      <c r="N58">
        <v>0</v>
      </c>
      <c r="O58">
        <v>0</v>
      </c>
      <c r="P58">
        <v>0</v>
      </c>
      <c r="Q58" s="22">
        <f t="shared" si="5"/>
        <v>11.25</v>
      </c>
      <c r="R58" s="22">
        <f t="shared" si="6"/>
        <v>18.071428571428573</v>
      </c>
      <c r="S58" s="22">
        <f t="shared" si="7"/>
        <v>0</v>
      </c>
      <c r="T58" s="22">
        <f t="shared" si="8"/>
        <v>0</v>
      </c>
      <c r="U58" s="22">
        <f t="shared" si="9"/>
        <v>0</v>
      </c>
      <c r="V58" s="3" t="s">
        <v>45</v>
      </c>
      <c r="W58" s="3" t="s">
        <v>42</v>
      </c>
      <c r="X58" s="4">
        <v>150</v>
      </c>
      <c r="Y58" s="4">
        <v>175</v>
      </c>
      <c r="Z58" s="4">
        <v>200</v>
      </c>
      <c r="AA58" s="3" t="s">
        <v>84</v>
      </c>
      <c r="AB58" s="3" t="s">
        <v>84</v>
      </c>
      <c r="AC58" s="3" t="s">
        <v>85</v>
      </c>
    </row>
    <row r="59" spans="1:29" x14ac:dyDescent="0.25">
      <c r="A59" s="3" t="s">
        <v>43</v>
      </c>
      <c r="B59" s="3">
        <v>4</v>
      </c>
      <c r="C59" t="s">
        <v>139</v>
      </c>
      <c r="D59" s="3" t="s">
        <v>97</v>
      </c>
      <c r="E59" s="3">
        <v>3</v>
      </c>
      <c r="F59" s="3" t="s">
        <v>36</v>
      </c>
      <c r="G59" s="3">
        <v>0.49</v>
      </c>
      <c r="H59" s="3" t="s">
        <v>44</v>
      </c>
      <c r="I59" s="4">
        <v>20</v>
      </c>
      <c r="J59" s="3" t="s">
        <v>26</v>
      </c>
      <c r="K59" s="4">
        <v>20</v>
      </c>
      <c r="L59">
        <v>1.96</v>
      </c>
      <c r="M59">
        <v>1.232</v>
      </c>
      <c r="N59">
        <v>2.3239999999999998</v>
      </c>
      <c r="O59">
        <v>0</v>
      </c>
      <c r="P59">
        <v>1.1999999999999999E-2</v>
      </c>
      <c r="Q59" s="22">
        <f t="shared" si="5"/>
        <v>4</v>
      </c>
      <c r="R59" s="22">
        <f t="shared" si="6"/>
        <v>2.5142857142857142</v>
      </c>
      <c r="S59" s="22">
        <f t="shared" si="7"/>
        <v>4.7428571428571429</v>
      </c>
      <c r="T59" s="22">
        <f t="shared" si="8"/>
        <v>0</v>
      </c>
      <c r="U59" s="22">
        <f t="shared" si="9"/>
        <v>2.4489795918367346E-2</v>
      </c>
      <c r="V59" s="3" t="s">
        <v>45</v>
      </c>
      <c r="W59" s="3" t="s">
        <v>61</v>
      </c>
      <c r="X59" s="4">
        <v>120</v>
      </c>
      <c r="Y59" s="4">
        <v>120</v>
      </c>
      <c r="Z59" s="4">
        <v>120</v>
      </c>
      <c r="AA59" s="3" t="s">
        <v>84</v>
      </c>
      <c r="AB59" s="3" t="s">
        <v>84</v>
      </c>
      <c r="AC59" s="3" t="s">
        <v>85</v>
      </c>
    </row>
    <row r="60" spans="1:29" x14ac:dyDescent="0.25">
      <c r="A60" s="3" t="s">
        <v>43</v>
      </c>
      <c r="B60" s="3">
        <v>4</v>
      </c>
      <c r="C60" t="s">
        <v>140</v>
      </c>
      <c r="D60" s="3" t="s">
        <v>97</v>
      </c>
      <c r="E60" s="3" t="s">
        <v>69</v>
      </c>
      <c r="F60" s="3" t="s">
        <v>17</v>
      </c>
      <c r="G60" s="3">
        <v>0.7</v>
      </c>
      <c r="H60" s="3" t="s">
        <v>25</v>
      </c>
      <c r="I60" s="4">
        <v>50</v>
      </c>
      <c r="J60" s="3" t="s">
        <v>26</v>
      </c>
      <c r="K60" s="4">
        <v>50</v>
      </c>
      <c r="L60" s="26">
        <v>16.100000000000001</v>
      </c>
      <c r="M60" s="26">
        <v>0</v>
      </c>
      <c r="N60" s="26">
        <v>0</v>
      </c>
      <c r="O60" s="26">
        <v>0</v>
      </c>
      <c r="P60" s="26">
        <v>0</v>
      </c>
      <c r="Q60" s="22">
        <f t="shared" si="5"/>
        <v>23.000000000000004</v>
      </c>
      <c r="R60" s="22">
        <f t="shared" si="6"/>
        <v>0</v>
      </c>
      <c r="S60" s="22">
        <f t="shared" si="7"/>
        <v>0</v>
      </c>
      <c r="T60" s="22">
        <f t="shared" si="8"/>
        <v>0</v>
      </c>
      <c r="U60" s="22">
        <f t="shared" si="9"/>
        <v>0</v>
      </c>
      <c r="V60" s="3" t="s">
        <v>34</v>
      </c>
      <c r="W60" s="3" t="s">
        <v>68</v>
      </c>
      <c r="X60" s="4">
        <v>150</v>
      </c>
      <c r="Y60" s="4">
        <v>60</v>
      </c>
      <c r="Z60" s="4">
        <v>60</v>
      </c>
      <c r="AA60" s="3" t="s">
        <v>84</v>
      </c>
      <c r="AB60" s="3" t="s">
        <v>85</v>
      </c>
      <c r="AC60" s="3" t="s">
        <v>84</v>
      </c>
    </row>
    <row r="61" spans="1:29" x14ac:dyDescent="0.25">
      <c r="A61" s="3" t="s">
        <v>15</v>
      </c>
      <c r="B61" s="3">
        <v>2</v>
      </c>
      <c r="C61" t="s">
        <v>107</v>
      </c>
      <c r="D61" s="3" t="s">
        <v>97</v>
      </c>
      <c r="E61" s="3">
        <v>2</v>
      </c>
      <c r="F61" s="3" t="s">
        <v>17</v>
      </c>
      <c r="G61" s="3">
        <v>0.35880000000000001</v>
      </c>
      <c r="H61" s="3" t="s">
        <v>25</v>
      </c>
      <c r="I61" s="4">
        <v>2</v>
      </c>
      <c r="J61" s="3" t="s">
        <v>33</v>
      </c>
      <c r="K61" s="3">
        <v>100</v>
      </c>
      <c r="L61">
        <v>5.9799999999999995</v>
      </c>
      <c r="M61">
        <v>0</v>
      </c>
      <c r="N61">
        <v>0</v>
      </c>
      <c r="O61">
        <v>24.14</v>
      </c>
      <c r="P61">
        <v>0</v>
      </c>
      <c r="Q61" s="22">
        <f t="shared" si="5"/>
        <v>16.666666666666664</v>
      </c>
      <c r="R61" s="22">
        <f t="shared" si="6"/>
        <v>0</v>
      </c>
      <c r="S61" s="22">
        <f t="shared" si="7"/>
        <v>0</v>
      </c>
      <c r="T61" s="22">
        <f t="shared" si="8"/>
        <v>67.279821627647721</v>
      </c>
      <c r="U61" s="22">
        <f t="shared" si="9"/>
        <v>0</v>
      </c>
      <c r="V61" s="3" t="s">
        <v>34</v>
      </c>
      <c r="W61" s="3" t="s">
        <v>30</v>
      </c>
      <c r="X61" s="4">
        <v>3750</v>
      </c>
      <c r="Y61" s="4">
        <v>3500</v>
      </c>
      <c r="Z61" s="4">
        <v>4000</v>
      </c>
      <c r="AA61" s="3" t="s">
        <v>84</v>
      </c>
      <c r="AB61" s="3" t="s">
        <v>85</v>
      </c>
      <c r="AC61" s="3" t="s">
        <v>84</v>
      </c>
    </row>
    <row r="62" spans="1:29" x14ac:dyDescent="0.25">
      <c r="A62" s="3" t="s">
        <v>15</v>
      </c>
      <c r="B62" s="3">
        <v>2</v>
      </c>
      <c r="C62" t="s">
        <v>107</v>
      </c>
      <c r="D62" s="3" t="s">
        <v>97</v>
      </c>
      <c r="E62" s="3">
        <v>2</v>
      </c>
      <c r="F62" s="3" t="s">
        <v>17</v>
      </c>
      <c r="G62" s="3">
        <v>0.35880000000000001</v>
      </c>
      <c r="H62" s="3" t="s">
        <v>47</v>
      </c>
      <c r="I62" s="4">
        <v>2</v>
      </c>
      <c r="J62" s="3" t="s">
        <v>51</v>
      </c>
      <c r="K62" s="4">
        <v>2</v>
      </c>
      <c r="L62">
        <v>0.252</v>
      </c>
      <c r="M62">
        <v>0.40479999999999999</v>
      </c>
      <c r="N62">
        <v>0</v>
      </c>
      <c r="O62">
        <v>0</v>
      </c>
      <c r="P62">
        <v>0</v>
      </c>
      <c r="Q62" s="22">
        <f t="shared" si="5"/>
        <v>0.7023411371237458</v>
      </c>
      <c r="R62" s="22">
        <f t="shared" si="6"/>
        <v>1.1282051282051282</v>
      </c>
      <c r="S62" s="22">
        <f t="shared" si="7"/>
        <v>0</v>
      </c>
      <c r="T62" s="22">
        <f t="shared" si="8"/>
        <v>0</v>
      </c>
      <c r="U62" s="22">
        <f t="shared" si="9"/>
        <v>0</v>
      </c>
      <c r="V62" s="3" t="s">
        <v>34</v>
      </c>
      <c r="W62" s="3" t="s">
        <v>42</v>
      </c>
      <c r="X62" s="4">
        <v>150</v>
      </c>
      <c r="Y62" s="4">
        <v>100</v>
      </c>
      <c r="Z62" s="4">
        <v>200</v>
      </c>
      <c r="AA62" s="3" t="s">
        <v>84</v>
      </c>
      <c r="AB62" s="3" t="s">
        <v>85</v>
      </c>
      <c r="AC62" s="3" t="s">
        <v>84</v>
      </c>
    </row>
    <row r="63" spans="1:29" x14ac:dyDescent="0.25">
      <c r="A63" s="3" t="s">
        <v>41</v>
      </c>
      <c r="B63" s="3">
        <v>5</v>
      </c>
      <c r="C63" t="s">
        <v>141</v>
      </c>
      <c r="D63" s="3" t="s">
        <v>97</v>
      </c>
      <c r="E63" s="3">
        <v>6</v>
      </c>
      <c r="F63" s="3" t="s">
        <v>36</v>
      </c>
      <c r="G63" s="3">
        <v>0.112</v>
      </c>
      <c r="H63" s="3" t="s">
        <v>47</v>
      </c>
      <c r="I63" s="4">
        <v>2</v>
      </c>
      <c r="J63" s="3" t="s">
        <v>26</v>
      </c>
      <c r="K63" s="4">
        <v>2</v>
      </c>
      <c r="L63">
        <v>0.252</v>
      </c>
      <c r="M63">
        <v>0.40479999999999999</v>
      </c>
      <c r="N63">
        <v>0</v>
      </c>
      <c r="O63">
        <v>0</v>
      </c>
      <c r="P63">
        <v>0</v>
      </c>
      <c r="Q63" s="22">
        <f t="shared" si="5"/>
        <v>2.25</v>
      </c>
      <c r="R63" s="22">
        <f t="shared" si="6"/>
        <v>3.6142857142857143</v>
      </c>
      <c r="S63" s="22">
        <f t="shared" si="7"/>
        <v>0</v>
      </c>
      <c r="T63" s="22">
        <f t="shared" si="8"/>
        <v>0</v>
      </c>
      <c r="U63" s="22">
        <f t="shared" si="9"/>
        <v>0</v>
      </c>
      <c r="V63" s="3" t="s">
        <v>34</v>
      </c>
      <c r="W63" s="3" t="s">
        <v>42</v>
      </c>
      <c r="X63" s="4">
        <v>150</v>
      </c>
      <c r="Y63" s="4">
        <v>175</v>
      </c>
      <c r="Z63" s="4">
        <v>200</v>
      </c>
      <c r="AA63" s="3" t="s">
        <v>84</v>
      </c>
      <c r="AB63" s="3" t="s">
        <v>85</v>
      </c>
      <c r="AC63" s="3" t="s">
        <v>84</v>
      </c>
    </row>
    <row r="64" spans="1:29" x14ac:dyDescent="0.25">
      <c r="A64" s="3" t="s">
        <v>41</v>
      </c>
      <c r="B64" s="3">
        <v>5</v>
      </c>
      <c r="C64" t="s">
        <v>142</v>
      </c>
      <c r="D64" s="3" t="s">
        <v>97</v>
      </c>
      <c r="E64" s="3">
        <v>4</v>
      </c>
      <c r="F64" s="3" t="s">
        <v>17</v>
      </c>
      <c r="G64" s="3">
        <v>0.13200000000000001</v>
      </c>
      <c r="H64" s="3" t="s">
        <v>47</v>
      </c>
      <c r="I64" s="4">
        <v>10</v>
      </c>
      <c r="J64" s="3" t="s">
        <v>26</v>
      </c>
      <c r="K64" s="4">
        <v>10</v>
      </c>
      <c r="L64">
        <v>1.26</v>
      </c>
      <c r="M64">
        <v>2.024</v>
      </c>
      <c r="N64">
        <v>0</v>
      </c>
      <c r="O64">
        <v>0</v>
      </c>
      <c r="P64">
        <v>0</v>
      </c>
      <c r="Q64" s="22">
        <f t="shared" si="5"/>
        <v>9.545454545454545</v>
      </c>
      <c r="R64" s="22">
        <f t="shared" si="6"/>
        <v>15.333333333333332</v>
      </c>
      <c r="S64" s="22">
        <f t="shared" si="7"/>
        <v>0</v>
      </c>
      <c r="T64" s="22">
        <f t="shared" si="8"/>
        <v>0</v>
      </c>
      <c r="U64" s="22">
        <f t="shared" si="9"/>
        <v>0</v>
      </c>
      <c r="V64" s="3" t="s">
        <v>34</v>
      </c>
      <c r="W64" s="3" t="s">
        <v>42</v>
      </c>
      <c r="X64" s="4">
        <v>150</v>
      </c>
      <c r="Y64" s="4">
        <v>175</v>
      </c>
      <c r="Z64" s="4">
        <v>200</v>
      </c>
      <c r="AA64" s="3" t="s">
        <v>84</v>
      </c>
      <c r="AB64" s="3" t="s">
        <v>84</v>
      </c>
      <c r="AC64" s="3" t="s">
        <v>85</v>
      </c>
    </row>
    <row r="65" spans="1:29" x14ac:dyDescent="0.25">
      <c r="A65" s="3" t="s">
        <v>41</v>
      </c>
      <c r="B65" s="3">
        <v>5</v>
      </c>
      <c r="C65" t="s">
        <v>108</v>
      </c>
      <c r="D65" s="3" t="s">
        <v>97</v>
      </c>
      <c r="E65" s="3">
        <v>5</v>
      </c>
      <c r="F65" s="3" t="s">
        <v>22</v>
      </c>
      <c r="G65" s="3">
        <v>0.46100000000000002</v>
      </c>
      <c r="H65" s="3" t="s">
        <v>47</v>
      </c>
      <c r="I65" s="4">
        <v>50</v>
      </c>
      <c r="J65" s="3" t="s">
        <v>26</v>
      </c>
      <c r="K65" s="3">
        <v>50</v>
      </c>
      <c r="L65">
        <v>6.3</v>
      </c>
      <c r="M65">
        <v>10.119999999999999</v>
      </c>
      <c r="N65">
        <v>0</v>
      </c>
      <c r="O65">
        <v>0</v>
      </c>
      <c r="P65">
        <v>0</v>
      </c>
      <c r="Q65" s="22">
        <f t="shared" si="5"/>
        <v>13.665943600867678</v>
      </c>
      <c r="R65" s="22">
        <f t="shared" si="6"/>
        <v>21.952277657266809</v>
      </c>
      <c r="S65" s="22">
        <f t="shared" si="7"/>
        <v>0</v>
      </c>
      <c r="T65" s="22">
        <f t="shared" si="8"/>
        <v>0</v>
      </c>
      <c r="U65" s="22">
        <f t="shared" si="9"/>
        <v>0</v>
      </c>
      <c r="V65" s="3" t="s">
        <v>58</v>
      </c>
      <c r="W65" s="3" t="s">
        <v>42</v>
      </c>
      <c r="X65" s="4">
        <v>150</v>
      </c>
      <c r="Y65" s="4">
        <v>175</v>
      </c>
      <c r="Z65" s="4">
        <v>200</v>
      </c>
      <c r="AA65" s="3" t="s">
        <v>84</v>
      </c>
      <c r="AB65" s="3" t="s">
        <v>84</v>
      </c>
      <c r="AC65" s="3" t="s">
        <v>85</v>
      </c>
    </row>
    <row r="66" spans="1:29" x14ac:dyDescent="0.25">
      <c r="A66" s="3" t="s">
        <v>41</v>
      </c>
      <c r="B66" s="3">
        <v>5</v>
      </c>
      <c r="C66" t="s">
        <v>141</v>
      </c>
      <c r="D66" s="3" t="s">
        <v>97</v>
      </c>
      <c r="E66" s="3">
        <v>6</v>
      </c>
      <c r="F66" s="3" t="s">
        <v>36</v>
      </c>
      <c r="G66" s="3">
        <v>0.112</v>
      </c>
      <c r="H66" s="3" t="s">
        <v>25</v>
      </c>
      <c r="I66" s="4">
        <v>2</v>
      </c>
      <c r="J66" s="3" t="s">
        <v>26</v>
      </c>
      <c r="K66" s="4">
        <v>2</v>
      </c>
      <c r="L66" s="4">
        <v>0.64400000000000002</v>
      </c>
      <c r="M66" s="4">
        <v>0</v>
      </c>
      <c r="N66" s="4">
        <v>0</v>
      </c>
      <c r="O66" s="4">
        <v>0</v>
      </c>
      <c r="P66" s="4">
        <v>0</v>
      </c>
      <c r="Q66" s="22">
        <f t="shared" ref="Q66:Q82" si="10">L66/G66</f>
        <v>5.75</v>
      </c>
      <c r="R66" s="22">
        <f t="shared" ref="R66:R82" si="11">M66/G66</f>
        <v>0</v>
      </c>
      <c r="S66" s="22">
        <f t="shared" ref="S66:S82" si="12">N66/G66</f>
        <v>0</v>
      </c>
      <c r="T66" s="22">
        <f t="shared" ref="T66:T82" si="13">O66/G66</f>
        <v>0</v>
      </c>
      <c r="U66" s="22">
        <f t="shared" ref="U66:U82" si="14">P66/G66</f>
        <v>0</v>
      </c>
      <c r="V66" s="3" t="s">
        <v>34</v>
      </c>
      <c r="W66" s="3" t="s">
        <v>68</v>
      </c>
      <c r="X66" s="4">
        <v>60</v>
      </c>
      <c r="Y66" s="4">
        <v>60</v>
      </c>
      <c r="Z66" s="4">
        <v>60</v>
      </c>
      <c r="AA66" s="3" t="s">
        <v>84</v>
      </c>
      <c r="AB66" s="3" t="s">
        <v>85</v>
      </c>
      <c r="AC66" s="3" t="s">
        <v>84</v>
      </c>
    </row>
    <row r="67" spans="1:29" x14ac:dyDescent="0.25">
      <c r="A67" s="3" t="s">
        <v>41</v>
      </c>
      <c r="B67" s="3">
        <v>5</v>
      </c>
      <c r="C67" t="s">
        <v>142</v>
      </c>
      <c r="D67" s="3" t="s">
        <v>97</v>
      </c>
      <c r="E67" s="3">
        <v>4</v>
      </c>
      <c r="F67" s="3" t="s">
        <v>17</v>
      </c>
      <c r="G67" s="3">
        <v>0.13200000000000001</v>
      </c>
      <c r="H67" s="3" t="s">
        <v>60</v>
      </c>
      <c r="I67" s="4">
        <v>50</v>
      </c>
      <c r="J67" s="3" t="s">
        <v>26</v>
      </c>
      <c r="K67" s="3">
        <v>50</v>
      </c>
      <c r="L67" s="4">
        <v>16.100000000000001</v>
      </c>
      <c r="M67" s="4">
        <v>0</v>
      </c>
      <c r="N67" s="4">
        <v>0</v>
      </c>
      <c r="O67" s="4">
        <v>0</v>
      </c>
      <c r="P67" s="4">
        <v>0</v>
      </c>
      <c r="Q67" s="22">
        <f t="shared" si="10"/>
        <v>121.96969696969697</v>
      </c>
      <c r="R67" s="22">
        <f t="shared" si="11"/>
        <v>0</v>
      </c>
      <c r="S67" s="22">
        <f t="shared" si="12"/>
        <v>0</v>
      </c>
      <c r="T67" s="22">
        <f t="shared" si="13"/>
        <v>0</v>
      </c>
      <c r="U67" s="22">
        <f t="shared" si="14"/>
        <v>0</v>
      </c>
      <c r="V67" s="3" t="s">
        <v>58</v>
      </c>
      <c r="W67" s="3" t="s">
        <v>68</v>
      </c>
      <c r="X67" s="4">
        <v>100</v>
      </c>
      <c r="Y67" s="4">
        <v>100</v>
      </c>
      <c r="Z67" s="4">
        <v>100</v>
      </c>
      <c r="AA67" s="3" t="s">
        <v>84</v>
      </c>
      <c r="AB67" s="3" t="s">
        <v>84</v>
      </c>
      <c r="AC67" s="3" t="s">
        <v>85</v>
      </c>
    </row>
    <row r="68" spans="1:29" x14ac:dyDescent="0.25">
      <c r="A68" s="3" t="s">
        <v>41</v>
      </c>
      <c r="B68" s="3">
        <v>5</v>
      </c>
      <c r="C68" t="s">
        <v>108</v>
      </c>
      <c r="D68" s="3" t="s">
        <v>97</v>
      </c>
      <c r="E68" s="3">
        <v>5</v>
      </c>
      <c r="F68" s="3" t="s">
        <v>22</v>
      </c>
      <c r="G68" s="3">
        <v>0.46100000000000002</v>
      </c>
      <c r="H68" s="3" t="s">
        <v>40</v>
      </c>
      <c r="I68" s="4">
        <v>50</v>
      </c>
      <c r="J68" s="3" t="s">
        <v>26</v>
      </c>
      <c r="K68" s="3">
        <v>50</v>
      </c>
      <c r="L68" s="4">
        <v>16.100000000000001</v>
      </c>
      <c r="M68" s="4">
        <v>0</v>
      </c>
      <c r="N68" s="4">
        <v>0</v>
      </c>
      <c r="O68" s="4">
        <v>0</v>
      </c>
      <c r="P68" s="4">
        <v>0</v>
      </c>
      <c r="Q68" s="22">
        <f t="shared" si="10"/>
        <v>34.924078091106296</v>
      </c>
      <c r="R68" s="22">
        <f t="shared" si="11"/>
        <v>0</v>
      </c>
      <c r="S68" s="22">
        <f t="shared" si="12"/>
        <v>0</v>
      </c>
      <c r="T68" s="22">
        <f t="shared" si="13"/>
        <v>0</v>
      </c>
      <c r="U68" s="22">
        <f t="shared" si="14"/>
        <v>0</v>
      </c>
      <c r="V68" s="3" t="s">
        <v>58</v>
      </c>
      <c r="W68" s="3" t="s">
        <v>68</v>
      </c>
      <c r="X68" s="4">
        <v>100</v>
      </c>
      <c r="Y68" s="4">
        <v>100</v>
      </c>
      <c r="Z68" s="4">
        <v>100</v>
      </c>
      <c r="AA68" s="3" t="s">
        <v>84</v>
      </c>
      <c r="AB68" s="3" t="s">
        <v>84</v>
      </c>
      <c r="AC68" s="3" t="s">
        <v>85</v>
      </c>
    </row>
    <row r="69" spans="1:29" x14ac:dyDescent="0.25">
      <c r="A69" s="3" t="s">
        <v>32</v>
      </c>
      <c r="B69" s="3">
        <v>3</v>
      </c>
      <c r="C69" t="s">
        <v>143</v>
      </c>
      <c r="D69" s="3" t="s">
        <v>97</v>
      </c>
      <c r="E69" s="3">
        <v>1</v>
      </c>
      <c r="F69" s="3" t="s">
        <v>17</v>
      </c>
      <c r="G69" s="3">
        <v>0.12429999999999999</v>
      </c>
      <c r="H69" s="3" t="s">
        <v>25</v>
      </c>
      <c r="I69" s="4">
        <v>1</v>
      </c>
      <c r="J69" s="3" t="s">
        <v>33</v>
      </c>
      <c r="K69" s="3">
        <v>50</v>
      </c>
      <c r="L69" s="25">
        <v>2.9899999999999998</v>
      </c>
      <c r="M69" s="25">
        <v>0</v>
      </c>
      <c r="N69" s="25">
        <v>0</v>
      </c>
      <c r="O69" s="25">
        <v>12.07</v>
      </c>
      <c r="P69" s="25">
        <v>0</v>
      </c>
      <c r="Q69" s="22">
        <f t="shared" si="10"/>
        <v>24.054706355591311</v>
      </c>
      <c r="R69" s="22">
        <f t="shared" si="11"/>
        <v>0</v>
      </c>
      <c r="S69" s="22">
        <f t="shared" si="12"/>
        <v>0</v>
      </c>
      <c r="T69" s="22">
        <f t="shared" si="13"/>
        <v>97.103781174577648</v>
      </c>
      <c r="U69" s="22">
        <f t="shared" si="14"/>
        <v>0</v>
      </c>
      <c r="V69" s="3" t="s">
        <v>34</v>
      </c>
      <c r="W69" s="3" t="s">
        <v>30</v>
      </c>
      <c r="X69" s="4">
        <v>2800</v>
      </c>
      <c r="Y69" s="4">
        <v>2800</v>
      </c>
      <c r="Z69" s="4">
        <v>2800</v>
      </c>
      <c r="AA69" s="3" t="s">
        <v>84</v>
      </c>
      <c r="AB69" s="3" t="s">
        <v>85</v>
      </c>
      <c r="AC69" s="3" t="s">
        <v>85</v>
      </c>
    </row>
    <row r="70" spans="1:29" x14ac:dyDescent="0.25">
      <c r="A70" s="3" t="s">
        <v>32</v>
      </c>
      <c r="B70" s="3">
        <v>3</v>
      </c>
      <c r="C70" t="s">
        <v>143</v>
      </c>
      <c r="D70" s="3" t="s">
        <v>97</v>
      </c>
      <c r="E70" s="3">
        <v>1</v>
      </c>
      <c r="F70" s="3" t="s">
        <v>17</v>
      </c>
      <c r="G70" s="3">
        <v>0.12429999999999999</v>
      </c>
      <c r="H70" s="3" t="s">
        <v>47</v>
      </c>
      <c r="I70" s="4">
        <v>1</v>
      </c>
      <c r="J70" s="3" t="s">
        <v>33</v>
      </c>
      <c r="K70" s="3">
        <v>50</v>
      </c>
      <c r="L70" s="25">
        <v>6.3</v>
      </c>
      <c r="M70" s="25">
        <v>10.119999999999999</v>
      </c>
      <c r="N70" s="25">
        <v>0</v>
      </c>
      <c r="O70" s="25">
        <v>0</v>
      </c>
      <c r="P70" s="25">
        <v>0</v>
      </c>
      <c r="Q70" s="22">
        <f t="shared" si="10"/>
        <v>50.683829444891394</v>
      </c>
      <c r="R70" s="22">
        <f t="shared" si="11"/>
        <v>81.415929203539818</v>
      </c>
      <c r="S70" s="22">
        <f t="shared" si="12"/>
        <v>0</v>
      </c>
      <c r="T70" s="22">
        <f t="shared" si="13"/>
        <v>0</v>
      </c>
      <c r="U70" s="22">
        <f t="shared" si="14"/>
        <v>0</v>
      </c>
      <c r="V70" s="3" t="s">
        <v>34</v>
      </c>
      <c r="W70" s="3" t="s">
        <v>42</v>
      </c>
      <c r="X70" s="4">
        <v>3500</v>
      </c>
      <c r="Y70" s="4">
        <v>3500</v>
      </c>
      <c r="Z70" s="4">
        <v>3500</v>
      </c>
      <c r="AA70" s="3" t="s">
        <v>84</v>
      </c>
      <c r="AB70" s="3" t="s">
        <v>85</v>
      </c>
      <c r="AC70" s="3" t="s">
        <v>84</v>
      </c>
    </row>
    <row r="71" spans="1:29" x14ac:dyDescent="0.25">
      <c r="A71" s="3" t="s">
        <v>32</v>
      </c>
      <c r="B71" s="3">
        <v>3</v>
      </c>
      <c r="C71" t="s">
        <v>109</v>
      </c>
      <c r="D71" s="3" t="s">
        <v>97</v>
      </c>
      <c r="E71" s="3">
        <v>3</v>
      </c>
      <c r="F71" s="3" t="s">
        <v>62</v>
      </c>
      <c r="G71" s="3">
        <v>0.01</v>
      </c>
      <c r="H71" s="3" t="s">
        <v>47</v>
      </c>
      <c r="I71" s="4">
        <v>2</v>
      </c>
      <c r="J71" s="3" t="s">
        <v>26</v>
      </c>
      <c r="K71" s="3">
        <v>2</v>
      </c>
      <c r="L71" s="4">
        <v>0</v>
      </c>
      <c r="M71" s="4">
        <v>0.2024</v>
      </c>
      <c r="N71" s="4">
        <v>0.249</v>
      </c>
      <c r="O71" s="4">
        <v>0.14199999999999999</v>
      </c>
      <c r="P71" s="4">
        <v>4.8000000000000001E-2</v>
      </c>
      <c r="Q71" s="22">
        <f t="shared" si="10"/>
        <v>0</v>
      </c>
      <c r="R71" s="22">
        <f t="shared" si="11"/>
        <v>20.239999999999998</v>
      </c>
      <c r="S71" s="22">
        <f t="shared" si="12"/>
        <v>24.9</v>
      </c>
      <c r="T71" s="22">
        <f t="shared" si="13"/>
        <v>14.2</v>
      </c>
      <c r="U71" s="22">
        <f t="shared" si="14"/>
        <v>4.8</v>
      </c>
      <c r="V71" s="3" t="s">
        <v>64</v>
      </c>
      <c r="W71" s="3" t="s">
        <v>63</v>
      </c>
      <c r="X71" s="4">
        <v>70</v>
      </c>
      <c r="Y71" s="4">
        <v>70</v>
      </c>
      <c r="Z71" s="4">
        <v>70</v>
      </c>
      <c r="AA71" s="3" t="s">
        <v>84</v>
      </c>
      <c r="AB71" s="3" t="s">
        <v>85</v>
      </c>
      <c r="AC71" s="3" t="s">
        <v>84</v>
      </c>
    </row>
    <row r="72" spans="1:29" x14ac:dyDescent="0.25">
      <c r="A72" s="3" t="s">
        <v>52</v>
      </c>
      <c r="B72" s="3">
        <v>5</v>
      </c>
      <c r="C72" t="s">
        <v>144</v>
      </c>
      <c r="D72" s="3" t="s">
        <v>97</v>
      </c>
      <c r="E72" s="3">
        <v>4</v>
      </c>
      <c r="F72" s="3" t="s">
        <v>22</v>
      </c>
      <c r="G72" s="3">
        <v>0.38700000000000001</v>
      </c>
      <c r="H72" s="3" t="s">
        <v>47</v>
      </c>
      <c r="I72" s="4">
        <v>1</v>
      </c>
      <c r="J72" s="3" t="s">
        <v>33</v>
      </c>
      <c r="K72" s="3">
        <v>50</v>
      </c>
      <c r="L72" s="25">
        <v>6.3</v>
      </c>
      <c r="M72" s="25">
        <v>10.119999999999999</v>
      </c>
      <c r="N72" s="25">
        <v>0</v>
      </c>
      <c r="O72" s="25">
        <v>0</v>
      </c>
      <c r="P72" s="25">
        <v>0</v>
      </c>
      <c r="Q72" s="22">
        <f t="shared" si="10"/>
        <v>16.279069767441861</v>
      </c>
      <c r="R72" s="22">
        <f t="shared" si="11"/>
        <v>26.14987080103359</v>
      </c>
      <c r="S72" s="22">
        <f t="shared" si="12"/>
        <v>0</v>
      </c>
      <c r="T72" s="22">
        <f t="shared" si="13"/>
        <v>0</v>
      </c>
      <c r="U72" s="22">
        <f t="shared" si="14"/>
        <v>0</v>
      </c>
      <c r="V72" s="3" t="s">
        <v>34</v>
      </c>
      <c r="W72" s="3" t="s">
        <v>42</v>
      </c>
      <c r="X72" s="4">
        <v>4000</v>
      </c>
      <c r="Y72" s="4">
        <v>4000</v>
      </c>
      <c r="Z72" s="4">
        <v>4000</v>
      </c>
      <c r="AA72" s="3" t="s">
        <v>84</v>
      </c>
      <c r="AB72" s="3" t="s">
        <v>85</v>
      </c>
      <c r="AC72" s="3" t="s">
        <v>84</v>
      </c>
    </row>
    <row r="73" spans="1:29" x14ac:dyDescent="0.25">
      <c r="A73" s="3" t="s">
        <v>52</v>
      </c>
      <c r="B73" s="3">
        <v>5</v>
      </c>
      <c r="C73" t="s">
        <v>144</v>
      </c>
      <c r="D73" s="3" t="s">
        <v>97</v>
      </c>
      <c r="E73" s="3">
        <v>4</v>
      </c>
      <c r="F73" s="3" t="s">
        <v>22</v>
      </c>
      <c r="G73" s="3">
        <v>0.38700000000000001</v>
      </c>
      <c r="H73" s="3" t="s">
        <v>25</v>
      </c>
      <c r="I73" s="4">
        <v>1</v>
      </c>
      <c r="J73" s="3" t="s">
        <v>33</v>
      </c>
      <c r="K73" s="3">
        <v>50</v>
      </c>
      <c r="L73" s="4">
        <v>16.100000000000001</v>
      </c>
      <c r="M73" s="4">
        <v>0</v>
      </c>
      <c r="N73" s="4">
        <v>0</v>
      </c>
      <c r="O73" s="4">
        <v>0</v>
      </c>
      <c r="P73" s="4">
        <v>0</v>
      </c>
      <c r="Q73" s="22">
        <f t="shared" si="10"/>
        <v>41.602067183462538</v>
      </c>
      <c r="R73" s="22">
        <f t="shared" si="11"/>
        <v>0</v>
      </c>
      <c r="S73" s="22">
        <f t="shared" si="12"/>
        <v>0</v>
      </c>
      <c r="T73" s="22">
        <f t="shared" si="13"/>
        <v>0</v>
      </c>
      <c r="U73" s="22">
        <f t="shared" si="14"/>
        <v>0</v>
      </c>
      <c r="V73" s="3" t="s">
        <v>34</v>
      </c>
      <c r="W73" s="3" t="s">
        <v>68</v>
      </c>
      <c r="X73" s="4">
        <v>3500</v>
      </c>
      <c r="Y73" s="4">
        <v>3500</v>
      </c>
      <c r="Z73" s="4">
        <v>3500</v>
      </c>
      <c r="AA73" s="3" t="s">
        <v>84</v>
      </c>
      <c r="AB73" s="3" t="s">
        <v>85</v>
      </c>
      <c r="AC73" s="3" t="s">
        <v>84</v>
      </c>
    </row>
    <row r="74" spans="1:29" x14ac:dyDescent="0.25">
      <c r="A74" s="3" t="s">
        <v>20</v>
      </c>
      <c r="B74" s="3">
        <v>1</v>
      </c>
      <c r="C74" t="s">
        <v>145</v>
      </c>
      <c r="D74" s="3" t="s">
        <v>97</v>
      </c>
      <c r="E74" s="3">
        <v>2</v>
      </c>
      <c r="F74" s="3" t="s">
        <v>22</v>
      </c>
      <c r="G74" s="3">
        <v>1.1659999999999999</v>
      </c>
      <c r="H74" s="3" t="s">
        <v>47</v>
      </c>
      <c r="I74" s="4">
        <v>3</v>
      </c>
      <c r="J74" s="3" t="s">
        <v>33</v>
      </c>
      <c r="K74" s="3">
        <v>150</v>
      </c>
      <c r="L74" s="25">
        <v>18.899999999999999</v>
      </c>
      <c r="M74" s="25">
        <v>30.36</v>
      </c>
      <c r="N74" s="25">
        <v>0</v>
      </c>
      <c r="O74" s="25">
        <v>0</v>
      </c>
      <c r="P74" s="25">
        <v>0</v>
      </c>
      <c r="Q74" s="22">
        <f t="shared" si="10"/>
        <v>16.20926243567753</v>
      </c>
      <c r="R74" s="22">
        <f t="shared" si="11"/>
        <v>26.037735849056606</v>
      </c>
      <c r="S74" s="22">
        <f t="shared" si="12"/>
        <v>0</v>
      </c>
      <c r="T74" s="22">
        <f t="shared" si="13"/>
        <v>0</v>
      </c>
      <c r="U74" s="22">
        <f t="shared" si="14"/>
        <v>0</v>
      </c>
      <c r="V74" s="3" t="s">
        <v>58</v>
      </c>
      <c r="W74" s="3" t="s">
        <v>42</v>
      </c>
      <c r="X74" s="4">
        <v>3200</v>
      </c>
      <c r="Y74" s="4">
        <v>3200</v>
      </c>
      <c r="Z74" s="4">
        <v>3200</v>
      </c>
      <c r="AA74" s="3" t="s">
        <v>84</v>
      </c>
      <c r="AB74" s="3" t="s">
        <v>84</v>
      </c>
      <c r="AC74" s="3" t="s">
        <v>85</v>
      </c>
    </row>
    <row r="75" spans="1:29" x14ac:dyDescent="0.25">
      <c r="A75" s="3" t="s">
        <v>20</v>
      </c>
      <c r="B75" s="3">
        <v>1</v>
      </c>
      <c r="C75" t="s">
        <v>145</v>
      </c>
      <c r="D75" s="3" t="s">
        <v>97</v>
      </c>
      <c r="E75" s="3">
        <v>2</v>
      </c>
      <c r="F75" s="3" t="s">
        <v>22</v>
      </c>
      <c r="G75" s="3">
        <v>1.1659999999999999</v>
      </c>
      <c r="H75" s="3" t="s">
        <v>25</v>
      </c>
      <c r="I75" s="4">
        <v>3</v>
      </c>
      <c r="J75" s="3" t="s">
        <v>33</v>
      </c>
      <c r="K75" s="3">
        <v>150</v>
      </c>
      <c r="L75" s="4">
        <v>48.300000000000004</v>
      </c>
      <c r="M75" s="4">
        <v>0</v>
      </c>
      <c r="N75" s="4">
        <v>0</v>
      </c>
      <c r="O75" s="4">
        <v>0</v>
      </c>
      <c r="P75" s="4">
        <v>0</v>
      </c>
      <c r="Q75" s="22">
        <f t="shared" si="10"/>
        <v>41.423670668953697</v>
      </c>
      <c r="R75" s="22">
        <f t="shared" si="11"/>
        <v>0</v>
      </c>
      <c r="S75" s="22">
        <f t="shared" si="12"/>
        <v>0</v>
      </c>
      <c r="T75" s="22">
        <f t="shared" si="13"/>
        <v>0</v>
      </c>
      <c r="U75" s="22">
        <f t="shared" si="14"/>
        <v>0</v>
      </c>
      <c r="V75" s="3" t="s">
        <v>58</v>
      </c>
      <c r="W75" s="3" t="s">
        <v>68</v>
      </c>
      <c r="X75" s="4">
        <v>3200</v>
      </c>
      <c r="Y75" s="4">
        <v>3200</v>
      </c>
      <c r="Z75" s="4">
        <v>3200</v>
      </c>
      <c r="AA75" s="3" t="s">
        <v>84</v>
      </c>
      <c r="AB75" s="3" t="s">
        <v>84</v>
      </c>
      <c r="AC75" s="3" t="s">
        <v>85</v>
      </c>
    </row>
    <row r="76" spans="1:29" x14ac:dyDescent="0.25">
      <c r="A76" s="3" t="s">
        <v>27</v>
      </c>
      <c r="B76" s="3">
        <v>2</v>
      </c>
      <c r="C76" t="s">
        <v>146</v>
      </c>
      <c r="D76" s="3" t="s">
        <v>97</v>
      </c>
      <c r="E76" s="3">
        <v>4</v>
      </c>
      <c r="F76" s="3" t="s">
        <v>29</v>
      </c>
      <c r="G76" s="3">
        <v>0.16400000000000001</v>
      </c>
      <c r="H76" s="3" t="s">
        <v>25</v>
      </c>
      <c r="I76" s="4">
        <v>50</v>
      </c>
      <c r="J76" s="3" t="s">
        <v>26</v>
      </c>
      <c r="K76" s="4">
        <v>50</v>
      </c>
      <c r="L76" s="25">
        <v>2.9899999999999998</v>
      </c>
      <c r="M76" s="25">
        <v>0</v>
      </c>
      <c r="N76" s="25">
        <v>0</v>
      </c>
      <c r="O76" s="25">
        <v>12.07</v>
      </c>
      <c r="P76" s="25">
        <v>0</v>
      </c>
      <c r="Q76" s="22">
        <f t="shared" si="10"/>
        <v>18.23170731707317</v>
      </c>
      <c r="R76" s="22">
        <f t="shared" si="11"/>
        <v>0</v>
      </c>
      <c r="S76" s="22">
        <f t="shared" si="12"/>
        <v>0</v>
      </c>
      <c r="T76" s="22">
        <f t="shared" si="13"/>
        <v>73.597560975609753</v>
      </c>
      <c r="U76" s="22">
        <f t="shared" si="14"/>
        <v>0</v>
      </c>
      <c r="V76" s="3" t="s">
        <v>34</v>
      </c>
      <c r="W76" s="3" t="s">
        <v>30</v>
      </c>
      <c r="X76" s="4">
        <v>80</v>
      </c>
      <c r="Y76" s="4">
        <v>90</v>
      </c>
      <c r="Z76" s="4">
        <v>100</v>
      </c>
      <c r="AA76" s="3" t="s">
        <v>84</v>
      </c>
      <c r="AB76" s="3" t="s">
        <v>85</v>
      </c>
      <c r="AC76" s="3" t="s">
        <v>84</v>
      </c>
    </row>
    <row r="77" spans="1:29" x14ac:dyDescent="0.25">
      <c r="A77" s="3" t="s">
        <v>27</v>
      </c>
      <c r="B77" s="3">
        <v>2</v>
      </c>
      <c r="C77" t="s">
        <v>146</v>
      </c>
      <c r="D77" s="3" t="s">
        <v>97</v>
      </c>
      <c r="E77" s="3">
        <v>4</v>
      </c>
      <c r="F77" s="3" t="s">
        <v>29</v>
      </c>
      <c r="G77" s="3">
        <v>0.16400000000000001</v>
      </c>
      <c r="H77" s="3" t="s">
        <v>47</v>
      </c>
      <c r="I77" s="4">
        <v>50</v>
      </c>
      <c r="J77" s="3" t="s">
        <v>26</v>
      </c>
      <c r="K77" s="4">
        <v>50</v>
      </c>
      <c r="L77" s="25">
        <v>6.3</v>
      </c>
      <c r="M77" s="25">
        <v>10.119999999999999</v>
      </c>
      <c r="N77" s="25">
        <v>0</v>
      </c>
      <c r="O77" s="25">
        <v>0</v>
      </c>
      <c r="P77" s="25">
        <v>0</v>
      </c>
      <c r="Q77" s="22">
        <f t="shared" si="10"/>
        <v>38.414634146341463</v>
      </c>
      <c r="R77" s="22">
        <f t="shared" si="11"/>
        <v>61.707317073170728</v>
      </c>
      <c r="S77" s="22">
        <f t="shared" si="12"/>
        <v>0</v>
      </c>
      <c r="T77" s="22">
        <f t="shared" si="13"/>
        <v>0</v>
      </c>
      <c r="U77" s="22">
        <f t="shared" si="14"/>
        <v>0</v>
      </c>
      <c r="V77" s="3" t="s">
        <v>34</v>
      </c>
      <c r="W77" s="3" t="s">
        <v>42</v>
      </c>
      <c r="X77" s="4">
        <v>150</v>
      </c>
      <c r="Y77" s="4">
        <v>175</v>
      </c>
      <c r="Z77" s="4">
        <v>200</v>
      </c>
      <c r="AA77" s="3" t="s">
        <v>84</v>
      </c>
      <c r="AB77" s="3" t="s">
        <v>85</v>
      </c>
      <c r="AC77" s="3" t="s">
        <v>84</v>
      </c>
    </row>
    <row r="78" spans="1:29" x14ac:dyDescent="0.25">
      <c r="A78" s="3" t="s">
        <v>27</v>
      </c>
      <c r="B78" s="3">
        <v>2</v>
      </c>
      <c r="C78" t="s">
        <v>147</v>
      </c>
      <c r="D78" s="3" t="s">
        <v>97</v>
      </c>
      <c r="E78" s="3">
        <v>1</v>
      </c>
      <c r="F78" s="3" t="s">
        <v>17</v>
      </c>
      <c r="G78" s="3">
        <v>4.5999999999999999E-2</v>
      </c>
      <c r="H78" s="3" t="s">
        <v>47</v>
      </c>
      <c r="I78" s="4">
        <v>50</v>
      </c>
      <c r="J78" s="3" t="s">
        <v>26</v>
      </c>
      <c r="K78" s="4">
        <v>50</v>
      </c>
      <c r="L78" s="25">
        <v>6.3</v>
      </c>
      <c r="M78" s="25">
        <v>10.119999999999999</v>
      </c>
      <c r="N78" s="25">
        <v>0</v>
      </c>
      <c r="O78" s="25">
        <v>0</v>
      </c>
      <c r="P78" s="25">
        <v>0</v>
      </c>
      <c r="Q78" s="22">
        <f t="shared" si="10"/>
        <v>136.95652173913044</v>
      </c>
      <c r="R78" s="22">
        <f t="shared" si="11"/>
        <v>220</v>
      </c>
      <c r="S78" s="22">
        <f t="shared" si="12"/>
        <v>0</v>
      </c>
      <c r="T78" s="22">
        <f t="shared" si="13"/>
        <v>0</v>
      </c>
      <c r="U78" s="22">
        <f t="shared" si="14"/>
        <v>0</v>
      </c>
      <c r="V78" s="3" t="s">
        <v>34</v>
      </c>
      <c r="W78" s="3" t="s">
        <v>42</v>
      </c>
      <c r="X78" s="4">
        <v>150</v>
      </c>
      <c r="Y78" s="4">
        <v>175</v>
      </c>
      <c r="Z78" s="4">
        <v>200</v>
      </c>
      <c r="AA78" s="3" t="s">
        <v>84</v>
      </c>
      <c r="AB78" s="3" t="s">
        <v>84</v>
      </c>
      <c r="AC78" s="3" t="s">
        <v>85</v>
      </c>
    </row>
    <row r="79" spans="1:29" x14ac:dyDescent="0.25">
      <c r="A79" s="3" t="s">
        <v>50</v>
      </c>
      <c r="B79" s="3">
        <v>1</v>
      </c>
      <c r="C79" t="s">
        <v>148</v>
      </c>
      <c r="D79" s="3" t="s">
        <v>97</v>
      </c>
      <c r="E79" s="3">
        <v>3</v>
      </c>
      <c r="F79" s="3" t="s">
        <v>17</v>
      </c>
      <c r="G79" s="3">
        <v>0.1983</v>
      </c>
      <c r="H79" s="3" t="s">
        <v>47</v>
      </c>
      <c r="I79" s="4">
        <v>4</v>
      </c>
      <c r="J79" s="3" t="s">
        <v>26</v>
      </c>
      <c r="K79" s="4">
        <v>4</v>
      </c>
      <c r="L79" s="25">
        <v>0.504</v>
      </c>
      <c r="M79" s="25">
        <v>0.80959999999999999</v>
      </c>
      <c r="N79" s="25">
        <v>0</v>
      </c>
      <c r="O79" s="25">
        <v>0</v>
      </c>
      <c r="P79" s="25">
        <v>0</v>
      </c>
      <c r="Q79" s="22">
        <f t="shared" si="10"/>
        <v>2.5416036308623298</v>
      </c>
      <c r="R79" s="22">
        <f t="shared" si="11"/>
        <v>4.0827029752899646</v>
      </c>
      <c r="S79" s="22">
        <f t="shared" si="12"/>
        <v>0</v>
      </c>
      <c r="T79" s="22">
        <f t="shared" si="13"/>
        <v>0</v>
      </c>
      <c r="U79" s="22">
        <f t="shared" si="14"/>
        <v>0</v>
      </c>
      <c r="V79" s="3" t="s">
        <v>34</v>
      </c>
      <c r="W79" s="3" t="s">
        <v>42</v>
      </c>
      <c r="X79" s="4">
        <v>150</v>
      </c>
      <c r="Y79" s="4">
        <v>175</v>
      </c>
      <c r="Z79" s="4">
        <v>200</v>
      </c>
      <c r="AA79" s="3" t="s">
        <v>84</v>
      </c>
      <c r="AB79" s="3" t="s">
        <v>85</v>
      </c>
      <c r="AC79" s="3" t="s">
        <v>84</v>
      </c>
    </row>
    <row r="80" spans="1:29" x14ac:dyDescent="0.25">
      <c r="A80" s="3" t="s">
        <v>50</v>
      </c>
      <c r="B80" s="3">
        <v>1</v>
      </c>
      <c r="C80" t="s">
        <v>149</v>
      </c>
      <c r="D80" s="3" t="s">
        <v>97</v>
      </c>
      <c r="E80" s="3">
        <v>2</v>
      </c>
      <c r="F80" s="3" t="s">
        <v>57</v>
      </c>
      <c r="G80" s="3">
        <v>0.16</v>
      </c>
      <c r="H80" s="3" t="s">
        <v>47</v>
      </c>
      <c r="I80" s="4">
        <v>8</v>
      </c>
      <c r="J80" s="3" t="s">
        <v>26</v>
      </c>
      <c r="K80" s="4">
        <v>8</v>
      </c>
      <c r="L80" s="4">
        <v>0</v>
      </c>
      <c r="M80" s="4">
        <v>0.80959999999999999</v>
      </c>
      <c r="N80" s="4">
        <v>0.996</v>
      </c>
      <c r="O80" s="4">
        <v>0.56799999999999995</v>
      </c>
      <c r="P80" s="4">
        <v>0.192</v>
      </c>
      <c r="Q80" s="22">
        <f t="shared" si="10"/>
        <v>0</v>
      </c>
      <c r="R80" s="22">
        <f t="shared" si="11"/>
        <v>5.0599999999999996</v>
      </c>
      <c r="S80" s="22">
        <f t="shared" si="12"/>
        <v>6.2249999999999996</v>
      </c>
      <c r="T80" s="22">
        <f t="shared" si="13"/>
        <v>3.55</v>
      </c>
      <c r="U80" s="22">
        <f t="shared" si="14"/>
        <v>1.2</v>
      </c>
      <c r="V80" s="3" t="s">
        <v>67</v>
      </c>
      <c r="W80" s="3" t="s">
        <v>63</v>
      </c>
      <c r="X80" s="4">
        <v>70</v>
      </c>
      <c r="Y80" s="4">
        <v>70</v>
      </c>
      <c r="Z80" s="4">
        <v>70</v>
      </c>
      <c r="AA80" s="3" t="s">
        <v>84</v>
      </c>
      <c r="AB80" s="3" t="s">
        <v>85</v>
      </c>
      <c r="AC80" s="3" t="s">
        <v>84</v>
      </c>
    </row>
    <row r="81" spans="1:29" x14ac:dyDescent="0.25">
      <c r="A81" s="3" t="s">
        <v>56</v>
      </c>
      <c r="B81" s="3">
        <v>4</v>
      </c>
      <c r="C81" t="s">
        <v>112</v>
      </c>
      <c r="D81" s="3" t="s">
        <v>97</v>
      </c>
      <c r="E81" s="3">
        <v>4</v>
      </c>
      <c r="F81" s="3" t="s">
        <v>57</v>
      </c>
      <c r="G81" s="3">
        <v>6.4000000000000001E-2</v>
      </c>
      <c r="H81" s="3" t="s">
        <v>47</v>
      </c>
      <c r="I81" s="4">
        <v>4</v>
      </c>
      <c r="J81" s="3" t="s">
        <v>26</v>
      </c>
      <c r="K81" s="4">
        <v>4</v>
      </c>
      <c r="L81" s="25">
        <v>0.504</v>
      </c>
      <c r="M81" s="25">
        <v>0.80959999999999999</v>
      </c>
      <c r="N81" s="25">
        <v>0</v>
      </c>
      <c r="O81" s="25">
        <v>0</v>
      </c>
      <c r="P81" s="25">
        <v>0</v>
      </c>
      <c r="Q81" s="22">
        <f t="shared" si="10"/>
        <v>7.875</v>
      </c>
      <c r="R81" s="22">
        <f t="shared" si="11"/>
        <v>12.65</v>
      </c>
      <c r="S81" s="22">
        <f t="shared" si="12"/>
        <v>0</v>
      </c>
      <c r="T81" s="22">
        <f t="shared" si="13"/>
        <v>0</v>
      </c>
      <c r="U81" s="22">
        <f t="shared" si="14"/>
        <v>0</v>
      </c>
      <c r="V81" s="3" t="s">
        <v>34</v>
      </c>
      <c r="W81" s="3" t="s">
        <v>42</v>
      </c>
      <c r="X81" s="4">
        <v>150</v>
      </c>
      <c r="Y81" s="4">
        <v>175</v>
      </c>
      <c r="Z81" s="4">
        <v>200</v>
      </c>
      <c r="AA81" s="3" t="s">
        <v>84</v>
      </c>
      <c r="AB81" s="3" t="s">
        <v>84</v>
      </c>
      <c r="AC81" s="3" t="s">
        <v>85</v>
      </c>
    </row>
    <row r="82" spans="1:29" x14ac:dyDescent="0.25">
      <c r="A82" s="3" t="s">
        <v>56</v>
      </c>
      <c r="B82" s="3">
        <v>4</v>
      </c>
      <c r="C82" t="s">
        <v>150</v>
      </c>
      <c r="D82" s="3" t="s">
        <v>97</v>
      </c>
      <c r="E82" s="3">
        <v>5</v>
      </c>
      <c r="F82" s="3" t="s">
        <v>22</v>
      </c>
      <c r="G82" s="3">
        <v>0.01</v>
      </c>
      <c r="H82" s="3" t="s">
        <v>47</v>
      </c>
      <c r="I82" s="4">
        <v>12</v>
      </c>
      <c r="J82" s="3" t="s">
        <v>26</v>
      </c>
      <c r="K82" s="4">
        <v>12</v>
      </c>
      <c r="L82" s="25">
        <v>1.512</v>
      </c>
      <c r="M82" s="25">
        <v>2.4287999999999998</v>
      </c>
      <c r="N82" s="25">
        <v>0</v>
      </c>
      <c r="O82" s="25">
        <v>0</v>
      </c>
      <c r="P82" s="25">
        <v>0</v>
      </c>
      <c r="Q82" s="22">
        <f t="shared" si="10"/>
        <v>151.19999999999999</v>
      </c>
      <c r="R82" s="22">
        <f t="shared" si="11"/>
        <v>242.87999999999997</v>
      </c>
      <c r="S82" s="22">
        <f t="shared" si="12"/>
        <v>0</v>
      </c>
      <c r="T82" s="22">
        <f t="shared" si="13"/>
        <v>0</v>
      </c>
      <c r="U82" s="22">
        <f t="shared" si="14"/>
        <v>0</v>
      </c>
      <c r="V82" s="3" t="s">
        <v>58</v>
      </c>
      <c r="W82" s="3" t="s">
        <v>42</v>
      </c>
      <c r="X82" s="4">
        <v>150</v>
      </c>
      <c r="Y82" s="4">
        <v>175</v>
      </c>
      <c r="Z82" s="4">
        <v>200</v>
      </c>
      <c r="AA82" s="3" t="s">
        <v>84</v>
      </c>
      <c r="AB82" s="3" t="s">
        <v>84</v>
      </c>
      <c r="AC82" s="3" t="s">
        <v>85</v>
      </c>
    </row>
    <row r="115" spans="34:34" x14ac:dyDescent="0.25">
      <c r="AH115" s="10"/>
    </row>
  </sheetData>
  <sortState ref="A2:AC115">
    <sortCondition ref="A2:A115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pane xSplit="1" ySplit="1" topLeftCell="G2" activePane="bottomRight" state="frozen"/>
      <selection pane="topRight" activeCell="B1" sqref="B1"/>
      <selection pane="bottomLeft" activeCell="A2" sqref="A2"/>
      <selection pane="bottomRight" activeCell="N1" sqref="N1:AC1048576"/>
    </sheetView>
  </sheetViews>
  <sheetFormatPr defaultRowHeight="15" x14ac:dyDescent="0.25"/>
  <cols>
    <col min="31" max="31" width="16.42578125" customWidth="1"/>
    <col min="32" max="32" width="16" customWidth="1"/>
    <col min="33" max="34" width="15.7109375" customWidth="1"/>
    <col min="35" max="35" width="16.7109375" customWidth="1"/>
    <col min="36" max="36" width="17.5703125" customWidth="1"/>
    <col min="38" max="38" width="12.140625" bestFit="1" customWidth="1"/>
    <col min="39" max="39" width="12.140625" customWidth="1"/>
    <col min="40" max="41" width="12" bestFit="1" customWidth="1"/>
    <col min="42" max="42" width="7.28515625" customWidth="1"/>
    <col min="43" max="43" width="26.140625" bestFit="1" customWidth="1"/>
    <col min="44" max="45" width="13.85546875" bestFit="1" customWidth="1"/>
    <col min="46" max="46" width="22.7109375" bestFit="1" customWidth="1"/>
    <col min="52" max="53" width="13.85546875" bestFit="1" customWidth="1"/>
    <col min="54" max="54" width="12" bestFit="1" customWidth="1"/>
    <col min="55" max="55" width="22.7109375" bestFit="1" customWidth="1"/>
    <col min="56" max="56" width="12.140625" bestFit="1" customWidth="1"/>
    <col min="57" max="57" width="8.7109375" customWidth="1"/>
    <col min="58" max="58" width="10.140625" bestFit="1" customWidth="1"/>
    <col min="59" max="59" width="7.28515625" customWidth="1"/>
    <col min="60" max="60" width="26.140625" bestFit="1" customWidth="1"/>
    <col min="61" max="62" width="13.85546875" bestFit="1" customWidth="1"/>
    <col min="63" max="63" width="8.28515625" customWidth="1"/>
    <col min="64" max="64" width="22.7109375" bestFit="1" customWidth="1"/>
    <col min="65" max="65" width="12.140625" bestFit="1" customWidth="1"/>
    <col min="66" max="66" width="12" bestFit="1" customWidth="1"/>
    <col min="67" max="67" width="10.140625" bestFit="1" customWidth="1"/>
    <col min="68" max="68" width="7.28515625" customWidth="1"/>
    <col min="69" max="69" width="26.140625" bestFit="1" customWidth="1"/>
    <col min="70" max="71" width="13.85546875" bestFit="1" customWidth="1"/>
    <col min="72" max="72" width="12" bestFit="1" customWidth="1"/>
    <col min="73" max="73" width="22.7109375" bestFit="1" customWidth="1"/>
    <col min="74" max="74" width="12.140625" bestFit="1" customWidth="1"/>
    <col min="75" max="75" width="8.7109375" customWidth="1"/>
    <col min="76" max="76" width="10.140625" bestFit="1" customWidth="1"/>
    <col min="77" max="77" width="7.28515625" customWidth="1"/>
    <col min="78" max="78" width="21" bestFit="1" customWidth="1"/>
    <col min="79" max="80" width="20.7109375" bestFit="1" customWidth="1"/>
    <col min="81" max="81" width="21.85546875" bestFit="1" customWidth="1"/>
    <col min="82" max="82" width="22.5703125" bestFit="1" customWidth="1"/>
  </cols>
  <sheetData>
    <row r="1" spans="1:9" x14ac:dyDescent="0.25">
      <c r="A1" t="s">
        <v>297</v>
      </c>
      <c r="B1" t="s">
        <v>296</v>
      </c>
      <c r="C1" t="s">
        <v>94</v>
      </c>
      <c r="D1" t="s">
        <v>288</v>
      </c>
      <c r="E1" t="s">
        <v>291</v>
      </c>
      <c r="F1" t="s">
        <v>292</v>
      </c>
      <c r="G1" t="s">
        <v>293</v>
      </c>
      <c r="H1" t="s">
        <v>294</v>
      </c>
      <c r="I1" t="s">
        <v>295</v>
      </c>
    </row>
    <row r="2" spans="1:9" x14ac:dyDescent="0.25">
      <c r="A2" t="s">
        <v>46</v>
      </c>
      <c r="B2" t="s">
        <v>98</v>
      </c>
      <c r="C2">
        <v>1</v>
      </c>
      <c r="D2" t="s">
        <v>17</v>
      </c>
      <c r="E2">
        <v>70.260223048327148</v>
      </c>
      <c r="F2">
        <v>112.86245353159852</v>
      </c>
      <c r="G2">
        <v>0</v>
      </c>
      <c r="H2">
        <v>0</v>
      </c>
      <c r="I2">
        <v>0</v>
      </c>
    </row>
    <row r="3" spans="1:9" x14ac:dyDescent="0.25">
      <c r="A3" t="s">
        <v>46</v>
      </c>
      <c r="B3" t="s">
        <v>113</v>
      </c>
      <c r="C3">
        <v>1</v>
      </c>
      <c r="D3" t="s">
        <v>17</v>
      </c>
      <c r="E3">
        <v>89.391891891891888</v>
      </c>
      <c r="F3">
        <v>143.59459459459458</v>
      </c>
      <c r="G3">
        <v>0</v>
      </c>
      <c r="H3">
        <v>0</v>
      </c>
      <c r="I3">
        <v>0</v>
      </c>
    </row>
    <row r="4" spans="1:9" x14ac:dyDescent="0.25">
      <c r="A4" t="s">
        <v>74</v>
      </c>
      <c r="B4" t="s">
        <v>114</v>
      </c>
      <c r="C4">
        <v>4</v>
      </c>
      <c r="D4" t="s">
        <v>287</v>
      </c>
      <c r="E4">
        <v>21</v>
      </c>
      <c r="F4">
        <v>33.733333333333334</v>
      </c>
      <c r="G4">
        <v>0</v>
      </c>
      <c r="H4">
        <v>0</v>
      </c>
      <c r="I4">
        <v>0</v>
      </c>
    </row>
    <row r="5" spans="1:9" x14ac:dyDescent="0.25">
      <c r="A5" t="s">
        <v>74</v>
      </c>
      <c r="B5" t="s">
        <v>99</v>
      </c>
      <c r="C5">
        <v>4</v>
      </c>
      <c r="D5" t="s">
        <v>287</v>
      </c>
      <c r="E5">
        <v>10.5</v>
      </c>
      <c r="F5">
        <v>16.866666666666667</v>
      </c>
      <c r="G5">
        <v>0</v>
      </c>
      <c r="H5">
        <v>0</v>
      </c>
      <c r="I5">
        <v>0</v>
      </c>
    </row>
    <row r="6" spans="1:9" x14ac:dyDescent="0.25">
      <c r="A6" t="s">
        <v>86</v>
      </c>
      <c r="B6" t="s">
        <v>118</v>
      </c>
      <c r="C6">
        <v>5</v>
      </c>
      <c r="D6" t="s">
        <v>17</v>
      </c>
      <c r="E6">
        <v>864.84848484848476</v>
      </c>
      <c r="F6">
        <v>459.99999999999994</v>
      </c>
      <c r="G6">
        <v>0</v>
      </c>
      <c r="H6">
        <v>365.75757575757575</v>
      </c>
      <c r="I6">
        <v>0</v>
      </c>
    </row>
    <row r="7" spans="1:9" x14ac:dyDescent="0.25">
      <c r="A7" t="s">
        <v>86</v>
      </c>
      <c r="B7" t="s">
        <v>117</v>
      </c>
      <c r="C7">
        <v>5</v>
      </c>
      <c r="D7" t="s">
        <v>73</v>
      </c>
      <c r="E7">
        <v>725.76252723311541</v>
      </c>
      <c r="F7">
        <v>330.718954248366</v>
      </c>
      <c r="G7">
        <v>0</v>
      </c>
      <c r="H7">
        <v>328.7037037037037</v>
      </c>
      <c r="I7">
        <v>0</v>
      </c>
    </row>
    <row r="8" spans="1:9" x14ac:dyDescent="0.25">
      <c r="A8" t="s">
        <v>86</v>
      </c>
      <c r="B8" t="s">
        <v>115</v>
      </c>
      <c r="C8">
        <v>5</v>
      </c>
      <c r="D8" t="s">
        <v>29</v>
      </c>
      <c r="E8">
        <v>40.74074074074074</v>
      </c>
      <c r="F8">
        <v>10.708994708994709</v>
      </c>
      <c r="G8">
        <v>0</v>
      </c>
      <c r="H8">
        <v>0</v>
      </c>
      <c r="I8">
        <v>0</v>
      </c>
    </row>
    <row r="9" spans="1:9" x14ac:dyDescent="0.25">
      <c r="A9" t="s">
        <v>86</v>
      </c>
      <c r="B9" t="s">
        <v>116</v>
      </c>
      <c r="C9">
        <v>5</v>
      </c>
      <c r="D9" t="s">
        <v>87</v>
      </c>
      <c r="E9">
        <v>10.888888888888889</v>
      </c>
      <c r="F9">
        <v>6.844444444444445</v>
      </c>
      <c r="G9">
        <v>12.911111111111111</v>
      </c>
      <c r="H9">
        <v>0</v>
      </c>
      <c r="I9">
        <v>6.6666666666666652E-2</v>
      </c>
    </row>
    <row r="10" spans="1:9" x14ac:dyDescent="0.25">
      <c r="A10" t="s">
        <v>86</v>
      </c>
      <c r="B10" t="s">
        <v>100</v>
      </c>
      <c r="C10">
        <v>5</v>
      </c>
      <c r="D10" t="s">
        <v>87</v>
      </c>
      <c r="E10">
        <v>5.1851851851851851</v>
      </c>
      <c r="F10">
        <v>3.2592592592592595</v>
      </c>
      <c r="G10">
        <v>6.1481481481481479</v>
      </c>
      <c r="H10">
        <v>0</v>
      </c>
      <c r="I10">
        <v>3.1746031746031744E-2</v>
      </c>
    </row>
    <row r="11" spans="1:9" x14ac:dyDescent="0.25">
      <c r="A11" t="s">
        <v>48</v>
      </c>
      <c r="B11" t="s">
        <v>119</v>
      </c>
      <c r="C11">
        <v>2</v>
      </c>
      <c r="D11" t="s">
        <v>17</v>
      </c>
      <c r="E11">
        <v>282.625</v>
      </c>
      <c r="F11">
        <v>130.71666666666667</v>
      </c>
      <c r="G11">
        <v>0</v>
      </c>
      <c r="H11">
        <v>0</v>
      </c>
      <c r="I11">
        <v>0</v>
      </c>
    </row>
    <row r="12" spans="1:9" x14ac:dyDescent="0.25">
      <c r="A12" t="s">
        <v>48</v>
      </c>
      <c r="B12" t="s">
        <v>101</v>
      </c>
      <c r="C12">
        <v>2</v>
      </c>
      <c r="D12" t="s">
        <v>17</v>
      </c>
      <c r="E12">
        <v>41.5625</v>
      </c>
      <c r="F12">
        <v>26.354166666666664</v>
      </c>
      <c r="G12">
        <v>0</v>
      </c>
      <c r="H12">
        <v>0</v>
      </c>
      <c r="I12">
        <v>0</v>
      </c>
    </row>
    <row r="13" spans="1:9" x14ac:dyDescent="0.25">
      <c r="A13" t="s">
        <v>31</v>
      </c>
      <c r="B13" t="s">
        <v>102</v>
      </c>
      <c r="C13">
        <v>3</v>
      </c>
      <c r="D13" t="s">
        <v>17</v>
      </c>
      <c r="E13">
        <v>43.209302325581397</v>
      </c>
      <c r="F13">
        <v>47.069767441860471</v>
      </c>
      <c r="G13">
        <v>0</v>
      </c>
      <c r="H13">
        <v>56.139534883720941</v>
      </c>
      <c r="I13">
        <v>0</v>
      </c>
    </row>
    <row r="14" spans="1:9" x14ac:dyDescent="0.25">
      <c r="A14" t="s">
        <v>31</v>
      </c>
      <c r="B14" t="s">
        <v>120</v>
      </c>
      <c r="C14">
        <v>3</v>
      </c>
      <c r="D14" t="s">
        <v>17</v>
      </c>
      <c r="E14">
        <v>53.085714285714282</v>
      </c>
      <c r="F14">
        <v>57.828571428571422</v>
      </c>
      <c r="G14">
        <v>0</v>
      </c>
      <c r="H14">
        <v>68.971428571428575</v>
      </c>
      <c r="I14">
        <v>0</v>
      </c>
    </row>
    <row r="15" spans="1:9" x14ac:dyDescent="0.25">
      <c r="A15" t="s">
        <v>55</v>
      </c>
      <c r="B15" t="s">
        <v>121</v>
      </c>
      <c r="C15">
        <v>2</v>
      </c>
      <c r="D15" t="s">
        <v>17</v>
      </c>
      <c r="E15">
        <v>8.129032258064516</v>
      </c>
      <c r="F15">
        <v>13.058064516129033</v>
      </c>
      <c r="G15">
        <v>0</v>
      </c>
      <c r="H15">
        <v>0</v>
      </c>
      <c r="I15">
        <v>0</v>
      </c>
    </row>
    <row r="16" spans="1:9" x14ac:dyDescent="0.25">
      <c r="A16" t="s">
        <v>24</v>
      </c>
      <c r="B16" t="s">
        <v>122</v>
      </c>
      <c r="C16">
        <v>4</v>
      </c>
      <c r="D16" t="s">
        <v>17</v>
      </c>
      <c r="E16">
        <v>104.53000877647005</v>
      </c>
      <c r="F16">
        <v>113.86907306973919</v>
      </c>
      <c r="G16">
        <v>0</v>
      </c>
      <c r="H16">
        <v>135.81024821657627</v>
      </c>
      <c r="I16">
        <v>0</v>
      </c>
    </row>
    <row r="17" spans="1:9" x14ac:dyDescent="0.25">
      <c r="A17" t="s">
        <v>39</v>
      </c>
      <c r="B17" t="s">
        <v>123</v>
      </c>
      <c r="C17">
        <v>5</v>
      </c>
      <c r="D17" t="s">
        <v>17</v>
      </c>
      <c r="E17">
        <v>4.4474226804123713</v>
      </c>
      <c r="F17">
        <v>4.1731958762886592</v>
      </c>
      <c r="G17">
        <v>0</v>
      </c>
      <c r="H17">
        <v>7.4659793814432982</v>
      </c>
      <c r="I17">
        <v>0</v>
      </c>
    </row>
    <row r="18" spans="1:9" x14ac:dyDescent="0.25">
      <c r="A18" t="s">
        <v>39</v>
      </c>
      <c r="B18" t="s">
        <v>125</v>
      </c>
      <c r="C18">
        <v>5</v>
      </c>
      <c r="D18" t="s">
        <v>17</v>
      </c>
      <c r="E18">
        <v>7.6356164383561644</v>
      </c>
      <c r="F18">
        <v>8.3178082191780813</v>
      </c>
      <c r="G18">
        <v>0</v>
      </c>
      <c r="H18">
        <v>9.9205479452054792</v>
      </c>
      <c r="I18">
        <v>0</v>
      </c>
    </row>
    <row r="19" spans="1:9" x14ac:dyDescent="0.25">
      <c r="A19" t="s">
        <v>39</v>
      </c>
      <c r="B19" t="s">
        <v>126</v>
      </c>
      <c r="C19">
        <v>5</v>
      </c>
      <c r="D19" t="s">
        <v>17</v>
      </c>
      <c r="E19">
        <v>7.532432432432433</v>
      </c>
      <c r="F19">
        <v>8.205405405405406</v>
      </c>
      <c r="G19">
        <v>0</v>
      </c>
      <c r="H19">
        <v>9.7864864864864867</v>
      </c>
      <c r="I19">
        <v>0</v>
      </c>
    </row>
    <row r="20" spans="1:9" x14ac:dyDescent="0.25">
      <c r="A20" t="s">
        <v>12</v>
      </c>
      <c r="B20" t="s">
        <v>127</v>
      </c>
      <c r="C20">
        <v>3</v>
      </c>
      <c r="D20" t="s">
        <v>287</v>
      </c>
      <c r="E20">
        <v>567.63157894736844</v>
      </c>
      <c r="F20">
        <v>532.63157894736844</v>
      </c>
      <c r="G20">
        <v>0</v>
      </c>
      <c r="H20">
        <v>952.89473684210532</v>
      </c>
      <c r="I20">
        <v>0</v>
      </c>
    </row>
    <row r="21" spans="1:9" x14ac:dyDescent="0.25">
      <c r="A21" t="s">
        <v>37</v>
      </c>
      <c r="B21" t="s">
        <v>128</v>
      </c>
      <c r="C21">
        <v>4</v>
      </c>
      <c r="D21" t="s">
        <v>17</v>
      </c>
      <c r="E21">
        <v>18.341176470588234</v>
      </c>
      <c r="F21">
        <v>23.81176470588235</v>
      </c>
      <c r="G21">
        <v>0</v>
      </c>
      <c r="H21">
        <v>14.2</v>
      </c>
      <c r="I21">
        <v>0</v>
      </c>
    </row>
    <row r="22" spans="1:9" x14ac:dyDescent="0.25">
      <c r="A22" t="s">
        <v>37</v>
      </c>
      <c r="B22" t="s">
        <v>104</v>
      </c>
      <c r="C22">
        <v>4</v>
      </c>
      <c r="D22" t="s">
        <v>17</v>
      </c>
      <c r="E22">
        <v>84.670588235294105</v>
      </c>
      <c r="F22">
        <v>119.05882352941175</v>
      </c>
      <c r="G22">
        <v>0</v>
      </c>
      <c r="H22">
        <v>42.599999999999994</v>
      </c>
      <c r="I22">
        <v>0</v>
      </c>
    </row>
    <row r="23" spans="1:9" x14ac:dyDescent="0.25">
      <c r="A23" t="s">
        <v>37</v>
      </c>
      <c r="B23" t="s">
        <v>129</v>
      </c>
      <c r="C23">
        <v>4</v>
      </c>
      <c r="D23" t="s">
        <v>17</v>
      </c>
      <c r="E23">
        <v>10.723404255319149</v>
      </c>
      <c r="F23">
        <v>17.225531914893619</v>
      </c>
      <c r="G23">
        <v>0</v>
      </c>
      <c r="H23">
        <v>0</v>
      </c>
      <c r="I23">
        <v>0</v>
      </c>
    </row>
    <row r="24" spans="1:9" x14ac:dyDescent="0.25">
      <c r="A24" t="s">
        <v>91</v>
      </c>
      <c r="B24" t="s">
        <v>131</v>
      </c>
      <c r="C24">
        <v>5</v>
      </c>
      <c r="D24" t="s">
        <v>92</v>
      </c>
      <c r="E24">
        <v>234.44976076555028</v>
      </c>
      <c r="F24">
        <v>147.36842105263159</v>
      </c>
      <c r="G24">
        <v>277.99043062200957</v>
      </c>
      <c r="H24">
        <v>0</v>
      </c>
      <c r="I24">
        <v>1.4354066985645935</v>
      </c>
    </row>
    <row r="25" spans="1:9" x14ac:dyDescent="0.25">
      <c r="A25" t="s">
        <v>91</v>
      </c>
      <c r="B25" t="s">
        <v>130</v>
      </c>
      <c r="C25">
        <v>5</v>
      </c>
      <c r="D25" t="s">
        <v>17</v>
      </c>
      <c r="E25">
        <v>17.48538011695906</v>
      </c>
      <c r="F25">
        <v>0</v>
      </c>
      <c r="G25">
        <v>0</v>
      </c>
      <c r="H25">
        <v>70.584795321637429</v>
      </c>
      <c r="I25">
        <v>0</v>
      </c>
    </row>
    <row r="26" spans="1:9" x14ac:dyDescent="0.25">
      <c r="A26" t="s">
        <v>70</v>
      </c>
      <c r="B26" t="s">
        <v>105</v>
      </c>
      <c r="C26">
        <v>1</v>
      </c>
      <c r="D26" t="s">
        <v>17</v>
      </c>
      <c r="E26">
        <v>32.200000000000003</v>
      </c>
      <c r="F26">
        <v>0</v>
      </c>
      <c r="G26">
        <v>0</v>
      </c>
      <c r="H26">
        <v>0</v>
      </c>
      <c r="I26">
        <v>0</v>
      </c>
    </row>
    <row r="27" spans="1:9" x14ac:dyDescent="0.25">
      <c r="A27" t="s">
        <v>70</v>
      </c>
      <c r="B27" t="s">
        <v>133</v>
      </c>
      <c r="C27">
        <v>1</v>
      </c>
      <c r="D27" t="s">
        <v>17</v>
      </c>
      <c r="E27">
        <v>40.25</v>
      </c>
      <c r="F27">
        <v>0</v>
      </c>
      <c r="G27">
        <v>0</v>
      </c>
      <c r="H27">
        <v>0</v>
      </c>
      <c r="I27">
        <v>0</v>
      </c>
    </row>
    <row r="28" spans="1:9" x14ac:dyDescent="0.25">
      <c r="A28" t="s">
        <v>70</v>
      </c>
      <c r="B28" t="s">
        <v>132</v>
      </c>
      <c r="C28">
        <v>1</v>
      </c>
      <c r="D28" t="s">
        <v>71</v>
      </c>
      <c r="E28">
        <v>53.666666666666664</v>
      </c>
      <c r="F28">
        <v>0</v>
      </c>
      <c r="G28">
        <v>0</v>
      </c>
      <c r="H28">
        <v>0</v>
      </c>
      <c r="I28">
        <v>0</v>
      </c>
    </row>
    <row r="29" spans="1:9" x14ac:dyDescent="0.25">
      <c r="A29" t="s">
        <v>53</v>
      </c>
      <c r="B29" t="s">
        <v>135</v>
      </c>
      <c r="C29">
        <v>3</v>
      </c>
      <c r="D29" t="s">
        <v>17</v>
      </c>
      <c r="E29">
        <v>5.5752212389380533</v>
      </c>
      <c r="F29">
        <v>8.9557522123893811</v>
      </c>
      <c r="G29">
        <v>0</v>
      </c>
      <c r="H29">
        <v>0</v>
      </c>
      <c r="I29">
        <v>0</v>
      </c>
    </row>
    <row r="30" spans="1:9" x14ac:dyDescent="0.25">
      <c r="A30" t="s">
        <v>53</v>
      </c>
      <c r="B30" t="s">
        <v>134</v>
      </c>
      <c r="C30">
        <v>3</v>
      </c>
      <c r="D30" t="s">
        <v>17</v>
      </c>
      <c r="E30">
        <v>16.578947368421055</v>
      </c>
      <c r="F30">
        <v>26.631578947368421</v>
      </c>
      <c r="G30">
        <v>0</v>
      </c>
      <c r="H30">
        <v>0</v>
      </c>
      <c r="I30">
        <v>0</v>
      </c>
    </row>
    <row r="31" spans="1:9" x14ac:dyDescent="0.25">
      <c r="A31" t="s">
        <v>35</v>
      </c>
      <c r="B31" t="s">
        <v>136</v>
      </c>
      <c r="C31">
        <v>3</v>
      </c>
      <c r="D31" t="s">
        <v>17</v>
      </c>
      <c r="E31">
        <v>7.6972222222222229</v>
      </c>
      <c r="F31">
        <v>7.0277777777777786</v>
      </c>
      <c r="G31">
        <v>0</v>
      </c>
      <c r="H31">
        <v>13.411111111111113</v>
      </c>
      <c r="I31">
        <v>0</v>
      </c>
    </row>
    <row r="32" spans="1:9" x14ac:dyDescent="0.25">
      <c r="A32" t="s">
        <v>35</v>
      </c>
      <c r="B32" t="s">
        <v>106</v>
      </c>
      <c r="C32">
        <v>3</v>
      </c>
      <c r="D32" t="s">
        <v>22</v>
      </c>
      <c r="E32">
        <v>151.57480314960631</v>
      </c>
      <c r="F32">
        <v>39.842519685039363</v>
      </c>
      <c r="G32">
        <v>0</v>
      </c>
      <c r="H32">
        <v>0</v>
      </c>
      <c r="I32">
        <v>0</v>
      </c>
    </row>
    <row r="33" spans="1:9" x14ac:dyDescent="0.25">
      <c r="A33" t="s">
        <v>43</v>
      </c>
      <c r="B33" t="s">
        <v>138</v>
      </c>
      <c r="C33">
        <v>4</v>
      </c>
      <c r="D33" t="s">
        <v>17</v>
      </c>
      <c r="E33">
        <v>11.25</v>
      </c>
      <c r="F33">
        <v>18.071428571428573</v>
      </c>
      <c r="G33">
        <v>0</v>
      </c>
      <c r="H33">
        <v>0</v>
      </c>
      <c r="I33">
        <v>0</v>
      </c>
    </row>
    <row r="34" spans="1:9" x14ac:dyDescent="0.25">
      <c r="A34" t="s">
        <v>43</v>
      </c>
      <c r="B34" t="s">
        <v>137</v>
      </c>
      <c r="C34">
        <v>4</v>
      </c>
      <c r="D34" t="s">
        <v>17</v>
      </c>
      <c r="E34">
        <v>5.625</v>
      </c>
      <c r="F34">
        <v>9.0357142857142865</v>
      </c>
      <c r="G34">
        <v>0</v>
      </c>
      <c r="H34">
        <v>0</v>
      </c>
      <c r="I34">
        <v>0</v>
      </c>
    </row>
    <row r="35" spans="1:9" x14ac:dyDescent="0.25">
      <c r="A35" t="s">
        <v>43</v>
      </c>
      <c r="B35" t="s">
        <v>139</v>
      </c>
      <c r="C35">
        <v>4</v>
      </c>
      <c r="D35" t="s">
        <v>36</v>
      </c>
      <c r="E35">
        <v>4</v>
      </c>
      <c r="F35">
        <v>2.5142857142857142</v>
      </c>
      <c r="G35">
        <v>4.7428571428571429</v>
      </c>
      <c r="H35">
        <v>0</v>
      </c>
      <c r="I35">
        <v>2.4489795918367346E-2</v>
      </c>
    </row>
    <row r="36" spans="1:9" x14ac:dyDescent="0.25">
      <c r="A36" t="s">
        <v>43</v>
      </c>
      <c r="B36" t="s">
        <v>140</v>
      </c>
      <c r="C36">
        <v>4</v>
      </c>
      <c r="D36" t="s">
        <v>17</v>
      </c>
      <c r="E36">
        <v>23.000000000000004</v>
      </c>
      <c r="F36">
        <v>0</v>
      </c>
      <c r="G36">
        <v>0</v>
      </c>
      <c r="H36">
        <v>0</v>
      </c>
      <c r="I36">
        <v>0</v>
      </c>
    </row>
    <row r="37" spans="1:9" x14ac:dyDescent="0.25">
      <c r="A37" t="s">
        <v>15</v>
      </c>
      <c r="B37" t="s">
        <v>107</v>
      </c>
      <c r="C37">
        <v>2</v>
      </c>
      <c r="D37" t="s">
        <v>17</v>
      </c>
      <c r="E37">
        <v>17.36900780379041</v>
      </c>
      <c r="F37">
        <v>1.1282051282051282</v>
      </c>
      <c r="G37">
        <v>0</v>
      </c>
      <c r="H37">
        <v>67.279821627647721</v>
      </c>
      <c r="I37">
        <v>0</v>
      </c>
    </row>
    <row r="38" spans="1:9" x14ac:dyDescent="0.25">
      <c r="A38" t="s">
        <v>41</v>
      </c>
      <c r="B38" t="s">
        <v>142</v>
      </c>
      <c r="C38">
        <v>5</v>
      </c>
      <c r="D38" t="s">
        <v>17</v>
      </c>
      <c r="E38">
        <v>131.5151515151515</v>
      </c>
      <c r="F38">
        <v>15.333333333333332</v>
      </c>
      <c r="G38">
        <v>0</v>
      </c>
      <c r="H38">
        <v>0</v>
      </c>
      <c r="I38">
        <v>0</v>
      </c>
    </row>
    <row r="39" spans="1:9" x14ac:dyDescent="0.25">
      <c r="A39" t="s">
        <v>41</v>
      </c>
      <c r="B39" t="s">
        <v>108</v>
      </c>
      <c r="C39">
        <v>5</v>
      </c>
      <c r="D39" t="s">
        <v>22</v>
      </c>
      <c r="E39">
        <v>48.590021691973973</v>
      </c>
      <c r="F39">
        <v>21.952277657266809</v>
      </c>
      <c r="G39">
        <v>0</v>
      </c>
      <c r="H39">
        <v>0</v>
      </c>
      <c r="I39">
        <v>0</v>
      </c>
    </row>
    <row r="40" spans="1:9" x14ac:dyDescent="0.25">
      <c r="A40" t="s">
        <v>41</v>
      </c>
      <c r="B40" t="s">
        <v>141</v>
      </c>
      <c r="C40">
        <v>5</v>
      </c>
      <c r="D40" t="s">
        <v>287</v>
      </c>
      <c r="E40">
        <v>8</v>
      </c>
      <c r="F40">
        <v>3.6142857142857143</v>
      </c>
      <c r="G40">
        <v>0</v>
      </c>
      <c r="H40">
        <v>0</v>
      </c>
      <c r="I40">
        <v>0</v>
      </c>
    </row>
    <row r="41" spans="1:9" x14ac:dyDescent="0.25">
      <c r="A41" t="s">
        <v>32</v>
      </c>
      <c r="B41" t="s">
        <v>143</v>
      </c>
      <c r="C41">
        <v>3</v>
      </c>
      <c r="D41" t="s">
        <v>17</v>
      </c>
      <c r="E41">
        <v>74.738535800482708</v>
      </c>
      <c r="F41">
        <v>81.415929203539818</v>
      </c>
      <c r="G41">
        <v>0</v>
      </c>
      <c r="H41">
        <v>97.103781174577648</v>
      </c>
      <c r="I41">
        <v>0</v>
      </c>
    </row>
    <row r="42" spans="1:9" x14ac:dyDescent="0.25">
      <c r="A42" t="s">
        <v>32</v>
      </c>
      <c r="B42" t="s">
        <v>109</v>
      </c>
      <c r="C42">
        <v>3</v>
      </c>
      <c r="D42" t="s">
        <v>62</v>
      </c>
      <c r="E42">
        <v>0</v>
      </c>
      <c r="F42">
        <v>20.239999999999998</v>
      </c>
      <c r="G42">
        <v>24.9</v>
      </c>
      <c r="H42">
        <v>14.2</v>
      </c>
      <c r="I42">
        <v>4.8</v>
      </c>
    </row>
    <row r="43" spans="1:9" x14ac:dyDescent="0.25">
      <c r="A43" t="s">
        <v>52</v>
      </c>
      <c r="B43" t="s">
        <v>144</v>
      </c>
      <c r="C43">
        <v>5</v>
      </c>
      <c r="D43" t="s">
        <v>22</v>
      </c>
      <c r="E43">
        <v>57.881136950904398</v>
      </c>
      <c r="F43">
        <v>26.14987080103359</v>
      </c>
      <c r="G43">
        <v>0</v>
      </c>
      <c r="H43">
        <v>0</v>
      </c>
      <c r="I43">
        <v>0</v>
      </c>
    </row>
    <row r="44" spans="1:9" x14ac:dyDescent="0.25">
      <c r="A44" t="s">
        <v>20</v>
      </c>
      <c r="B44" t="s">
        <v>145</v>
      </c>
      <c r="C44">
        <v>1</v>
      </c>
      <c r="D44" t="s">
        <v>22</v>
      </c>
      <c r="E44">
        <v>57.632933104631228</v>
      </c>
      <c r="F44">
        <v>26.037735849056606</v>
      </c>
      <c r="G44">
        <v>0</v>
      </c>
      <c r="H44">
        <v>0</v>
      </c>
      <c r="I44">
        <v>0</v>
      </c>
    </row>
    <row r="45" spans="1:9" x14ac:dyDescent="0.25">
      <c r="A45" t="s">
        <v>27</v>
      </c>
      <c r="B45" t="s">
        <v>147</v>
      </c>
      <c r="C45">
        <v>2</v>
      </c>
      <c r="D45" t="s">
        <v>17</v>
      </c>
      <c r="E45">
        <v>136.95652173913044</v>
      </c>
      <c r="F45">
        <v>220</v>
      </c>
      <c r="G45">
        <v>0</v>
      </c>
      <c r="H45">
        <v>0</v>
      </c>
      <c r="I45">
        <v>0</v>
      </c>
    </row>
    <row r="46" spans="1:9" x14ac:dyDescent="0.25">
      <c r="A46" t="s">
        <v>27</v>
      </c>
      <c r="B46" t="s">
        <v>146</v>
      </c>
      <c r="C46">
        <v>2</v>
      </c>
      <c r="D46" t="s">
        <v>29</v>
      </c>
      <c r="E46">
        <v>56.646341463414629</v>
      </c>
      <c r="F46">
        <v>61.707317073170728</v>
      </c>
      <c r="G46">
        <v>0</v>
      </c>
      <c r="H46">
        <v>73.597560975609753</v>
      </c>
      <c r="I46">
        <v>0</v>
      </c>
    </row>
    <row r="47" spans="1:9" x14ac:dyDescent="0.25">
      <c r="A47" t="s">
        <v>50</v>
      </c>
      <c r="B47" t="s">
        <v>149</v>
      </c>
      <c r="C47">
        <v>1</v>
      </c>
      <c r="D47" t="s">
        <v>57</v>
      </c>
      <c r="E47">
        <v>0</v>
      </c>
      <c r="F47">
        <v>5.0599999999999996</v>
      </c>
      <c r="G47">
        <v>6.2249999999999996</v>
      </c>
      <c r="H47">
        <v>3.55</v>
      </c>
      <c r="I47">
        <v>1.2</v>
      </c>
    </row>
    <row r="48" spans="1:9" x14ac:dyDescent="0.25">
      <c r="A48" t="s">
        <v>50</v>
      </c>
      <c r="B48" t="s">
        <v>148</v>
      </c>
      <c r="C48">
        <v>1</v>
      </c>
      <c r="D48" t="s">
        <v>17</v>
      </c>
      <c r="E48">
        <v>2.5416036308623298</v>
      </c>
      <c r="F48">
        <v>4.0827029752899646</v>
      </c>
      <c r="G48">
        <v>0</v>
      </c>
      <c r="H48">
        <v>0</v>
      </c>
      <c r="I48">
        <v>0</v>
      </c>
    </row>
    <row r="49" spans="1:9" x14ac:dyDescent="0.25">
      <c r="A49" t="s">
        <v>56</v>
      </c>
      <c r="B49" t="s">
        <v>112</v>
      </c>
      <c r="C49">
        <v>4</v>
      </c>
      <c r="D49" t="s">
        <v>57</v>
      </c>
      <c r="E49">
        <v>7.875</v>
      </c>
      <c r="F49">
        <v>12.65</v>
      </c>
      <c r="G49">
        <v>0</v>
      </c>
      <c r="H49">
        <v>0</v>
      </c>
      <c r="I49">
        <v>0</v>
      </c>
    </row>
    <row r="50" spans="1:9" x14ac:dyDescent="0.25">
      <c r="A50" t="s">
        <v>56</v>
      </c>
      <c r="B50" t="s">
        <v>150</v>
      </c>
      <c r="C50">
        <v>4</v>
      </c>
      <c r="D50" t="s">
        <v>22</v>
      </c>
      <c r="E50">
        <v>151.19999999999999</v>
      </c>
      <c r="F50">
        <v>242.87999999999997</v>
      </c>
      <c r="G50">
        <v>0</v>
      </c>
      <c r="H50">
        <v>0</v>
      </c>
      <c r="I50">
        <v>0</v>
      </c>
    </row>
  </sheetData>
  <sortState ref="A2:AC80">
    <sortCondition ref="C2:C80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80"/>
  <sheetViews>
    <sheetView workbookViewId="0">
      <selection sqref="A1:K1048576"/>
    </sheetView>
  </sheetViews>
  <sheetFormatPr defaultRowHeight="15" x14ac:dyDescent="0.25"/>
  <cols>
    <col min="13" max="13" width="9.7109375" customWidth="1"/>
    <col min="15" max="15" width="9.7109375" customWidth="1"/>
    <col min="26" max="26" width="9.7109375" customWidth="1"/>
    <col min="40" max="40" width="9.7109375" customWidth="1"/>
    <col min="42" max="42" width="9.7109375" customWidth="1"/>
  </cols>
  <sheetData>
    <row r="1" spans="1:35" x14ac:dyDescent="0.25">
      <c r="A1" t="s">
        <v>297</v>
      </c>
      <c r="B1" t="s">
        <v>94</v>
      </c>
      <c r="C1" t="s">
        <v>298</v>
      </c>
      <c r="D1" t="s">
        <v>317</v>
      </c>
      <c r="E1" t="s">
        <v>318</v>
      </c>
      <c r="F1" t="s">
        <v>256</v>
      </c>
      <c r="G1" t="s">
        <v>302</v>
      </c>
      <c r="H1" t="s">
        <v>303</v>
      </c>
      <c r="I1" t="s">
        <v>304</v>
      </c>
      <c r="J1" t="s">
        <v>305</v>
      </c>
      <c r="K1" t="s">
        <v>306</v>
      </c>
      <c r="L1" t="s">
        <v>376</v>
      </c>
      <c r="M1" t="s">
        <v>374</v>
      </c>
      <c r="N1" t="s">
        <v>278</v>
      </c>
      <c r="O1" t="s">
        <v>279</v>
      </c>
      <c r="P1" t="s">
        <v>280</v>
      </c>
      <c r="Q1" t="s">
        <v>281</v>
      </c>
      <c r="T1" s="1"/>
      <c r="U1" s="1"/>
      <c r="V1" s="1"/>
      <c r="W1" s="1"/>
      <c r="X1" s="1"/>
      <c r="Y1" s="1"/>
      <c r="Z1" t="s">
        <v>297</v>
      </c>
      <c r="AA1" t="s">
        <v>94</v>
      </c>
      <c r="AB1" t="s">
        <v>307</v>
      </c>
      <c r="AC1" t="s">
        <v>298</v>
      </c>
      <c r="AD1" t="s">
        <v>308</v>
      </c>
      <c r="AE1" t="s">
        <v>374</v>
      </c>
      <c r="AF1" t="s">
        <v>278</v>
      </c>
      <c r="AG1" t="s">
        <v>279</v>
      </c>
      <c r="AH1" t="s">
        <v>280</v>
      </c>
      <c r="AI1" t="s">
        <v>281</v>
      </c>
    </row>
    <row r="2" spans="1:35" x14ac:dyDescent="0.25">
      <c r="A2" t="s">
        <v>46</v>
      </c>
      <c r="B2">
        <v>1</v>
      </c>
      <c r="C2" t="s">
        <v>17</v>
      </c>
      <c r="D2" t="s">
        <v>314</v>
      </c>
      <c r="E2" t="s">
        <v>319</v>
      </c>
      <c r="F2">
        <v>5.6500000000000002E-2</v>
      </c>
      <c r="G2">
        <v>4.5359999999999996</v>
      </c>
      <c r="H2">
        <v>7.2864000000000004</v>
      </c>
      <c r="I2">
        <v>0</v>
      </c>
      <c r="J2">
        <v>0</v>
      </c>
      <c r="K2">
        <v>0</v>
      </c>
      <c r="L2" t="s">
        <v>355</v>
      </c>
      <c r="M2">
        <f>G2/F2</f>
        <v>80.283185840707958</v>
      </c>
      <c r="N2">
        <f>H2/F2</f>
        <v>128.96283185840707</v>
      </c>
      <c r="O2">
        <f>I2/F2</f>
        <v>0</v>
      </c>
      <c r="P2">
        <f>J2/F2</f>
        <v>0</v>
      </c>
      <c r="Q2">
        <f>K2/F2</f>
        <v>0</v>
      </c>
      <c r="Z2" t="s">
        <v>77</v>
      </c>
      <c r="AA2">
        <v>2</v>
      </c>
      <c r="AB2" t="s">
        <v>96</v>
      </c>
      <c r="AC2" t="s">
        <v>309</v>
      </c>
      <c r="AD2">
        <v>0</v>
      </c>
    </row>
    <row r="3" spans="1:35" x14ac:dyDescent="0.25">
      <c r="A3" t="s">
        <v>74</v>
      </c>
      <c r="B3">
        <v>4</v>
      </c>
      <c r="C3" t="s">
        <v>287</v>
      </c>
      <c r="D3" t="s">
        <v>314</v>
      </c>
      <c r="E3" t="s">
        <v>320</v>
      </c>
      <c r="F3">
        <v>9.1999999999999998E-2</v>
      </c>
      <c r="G3">
        <v>1.008</v>
      </c>
      <c r="H3">
        <v>1.6192</v>
      </c>
      <c r="I3">
        <v>0</v>
      </c>
      <c r="J3">
        <v>0</v>
      </c>
      <c r="K3">
        <v>0</v>
      </c>
      <c r="L3" t="s">
        <v>356</v>
      </c>
      <c r="M3">
        <f t="shared" ref="M3:M37" si="0">G3/F3</f>
        <v>10.956521739130435</v>
      </c>
      <c r="N3">
        <f t="shared" ref="N3:N37" si="1">H3/F3</f>
        <v>17.600000000000001</v>
      </c>
      <c r="O3">
        <f t="shared" ref="O3:O37" si="2">I3/F3</f>
        <v>0</v>
      </c>
      <c r="P3">
        <f t="shared" ref="P3:P37" si="3">J3/F3</f>
        <v>0</v>
      </c>
      <c r="Q3">
        <f t="shared" ref="Q3:Q37" si="4">K3/F3</f>
        <v>0</v>
      </c>
      <c r="T3" s="7"/>
      <c r="U3" s="7"/>
      <c r="V3" s="7"/>
      <c r="W3" s="7"/>
      <c r="X3" s="36"/>
      <c r="Y3" s="9"/>
      <c r="Z3" t="s">
        <v>77</v>
      </c>
      <c r="AA3">
        <v>2</v>
      </c>
      <c r="AB3" t="s">
        <v>96</v>
      </c>
      <c r="AC3" t="s">
        <v>310</v>
      </c>
      <c r="AD3">
        <v>1.9599999999999999E-2</v>
      </c>
      <c r="AE3">
        <v>0</v>
      </c>
      <c r="AF3">
        <v>0</v>
      </c>
      <c r="AG3">
        <v>0</v>
      </c>
      <c r="AH3">
        <v>0</v>
      </c>
      <c r="AI3">
        <v>0</v>
      </c>
    </row>
    <row r="4" spans="1:35" x14ac:dyDescent="0.25">
      <c r="A4" t="s">
        <v>86</v>
      </c>
      <c r="B4">
        <v>5</v>
      </c>
      <c r="C4" t="s">
        <v>73</v>
      </c>
      <c r="D4" t="s">
        <v>316</v>
      </c>
      <c r="E4" t="s">
        <v>321</v>
      </c>
      <c r="F4" s="9">
        <v>9.1800000000000007E-2</v>
      </c>
      <c r="G4">
        <v>66.625</v>
      </c>
      <c r="H4">
        <v>30.36</v>
      </c>
      <c r="I4">
        <v>0</v>
      </c>
      <c r="J4">
        <v>30.175000000000001</v>
      </c>
      <c r="K4">
        <v>0</v>
      </c>
      <c r="L4" t="s">
        <v>321</v>
      </c>
      <c r="M4">
        <f t="shared" si="0"/>
        <v>725.76252723311541</v>
      </c>
      <c r="N4">
        <f t="shared" si="1"/>
        <v>330.718954248366</v>
      </c>
      <c r="O4">
        <f t="shared" si="2"/>
        <v>0</v>
      </c>
      <c r="P4">
        <f t="shared" si="3"/>
        <v>328.7037037037037</v>
      </c>
      <c r="Q4">
        <f t="shared" si="4"/>
        <v>0</v>
      </c>
      <c r="T4" s="7"/>
      <c r="U4" s="7"/>
      <c r="V4" s="7"/>
      <c r="W4" s="7"/>
      <c r="X4" s="36"/>
      <c r="Y4" s="9"/>
      <c r="Z4" t="s">
        <v>77</v>
      </c>
      <c r="AA4">
        <v>2</v>
      </c>
      <c r="AB4" t="s">
        <v>96</v>
      </c>
      <c r="AC4" t="s">
        <v>311</v>
      </c>
      <c r="AD4">
        <v>0</v>
      </c>
    </row>
    <row r="5" spans="1:35" x14ac:dyDescent="0.25">
      <c r="A5" t="s">
        <v>86</v>
      </c>
      <c r="B5">
        <v>5</v>
      </c>
      <c r="C5" t="s">
        <v>29</v>
      </c>
      <c r="D5" t="s">
        <v>316</v>
      </c>
      <c r="E5" t="s">
        <v>321</v>
      </c>
      <c r="F5" s="9">
        <v>1.89E-2</v>
      </c>
      <c r="G5">
        <v>0.77</v>
      </c>
      <c r="H5">
        <v>0.2024</v>
      </c>
      <c r="I5">
        <v>0</v>
      </c>
      <c r="J5">
        <v>0</v>
      </c>
      <c r="K5">
        <v>0</v>
      </c>
      <c r="L5" t="s">
        <v>321</v>
      </c>
      <c r="M5">
        <f t="shared" si="0"/>
        <v>40.74074074074074</v>
      </c>
      <c r="N5">
        <f t="shared" si="1"/>
        <v>10.708994708994709</v>
      </c>
      <c r="O5">
        <f t="shared" si="2"/>
        <v>0</v>
      </c>
      <c r="P5">
        <f t="shared" si="3"/>
        <v>0</v>
      </c>
      <c r="Q5">
        <f t="shared" si="4"/>
        <v>0</v>
      </c>
      <c r="T5" s="7"/>
      <c r="U5" s="7"/>
      <c r="V5" s="7"/>
      <c r="W5" s="7"/>
      <c r="X5" s="36"/>
      <c r="Y5" s="9"/>
      <c r="Z5" t="s">
        <v>77</v>
      </c>
      <c r="AA5">
        <v>2</v>
      </c>
      <c r="AB5" t="s">
        <v>96</v>
      </c>
      <c r="AC5" t="s">
        <v>312</v>
      </c>
      <c r="AD5">
        <v>7.3999999999999996E-2</v>
      </c>
      <c r="AE5">
        <v>0</v>
      </c>
      <c r="AF5">
        <v>0</v>
      </c>
      <c r="AG5">
        <v>0</v>
      </c>
      <c r="AH5">
        <v>0</v>
      </c>
      <c r="AI5">
        <v>0</v>
      </c>
    </row>
    <row r="6" spans="1:35" x14ac:dyDescent="0.25">
      <c r="A6" t="s">
        <v>86</v>
      </c>
      <c r="B6">
        <v>5</v>
      </c>
      <c r="C6" t="s">
        <v>17</v>
      </c>
      <c r="D6" t="s">
        <v>310</v>
      </c>
      <c r="E6" t="s">
        <v>322</v>
      </c>
      <c r="F6">
        <v>8.4900000000000003E-2</v>
      </c>
      <c r="G6">
        <v>57.08</v>
      </c>
      <c r="H6">
        <v>30.36</v>
      </c>
      <c r="I6">
        <v>0</v>
      </c>
      <c r="J6">
        <v>24.14</v>
      </c>
      <c r="K6">
        <v>0</v>
      </c>
      <c r="L6" t="s">
        <v>322</v>
      </c>
      <c r="M6">
        <f t="shared" si="0"/>
        <v>672.32037691401649</v>
      </c>
      <c r="N6">
        <f t="shared" si="1"/>
        <v>357.59717314487631</v>
      </c>
      <c r="O6">
        <f t="shared" si="2"/>
        <v>0</v>
      </c>
      <c r="P6">
        <f t="shared" si="3"/>
        <v>284.33451118963484</v>
      </c>
      <c r="Q6">
        <f t="shared" si="4"/>
        <v>0</v>
      </c>
      <c r="T6" s="7"/>
      <c r="U6" s="7"/>
      <c r="V6" s="7"/>
      <c r="W6" s="7"/>
      <c r="X6" s="36"/>
      <c r="Y6" s="9"/>
      <c r="Z6" t="s">
        <v>77</v>
      </c>
      <c r="AA6">
        <v>2</v>
      </c>
      <c r="AB6" t="s">
        <v>96</v>
      </c>
      <c r="AC6" t="s">
        <v>313</v>
      </c>
      <c r="AD6">
        <v>1.4500000000000001E-2</v>
      </c>
      <c r="AE6">
        <v>0</v>
      </c>
      <c r="AF6">
        <v>0</v>
      </c>
      <c r="AG6">
        <v>0</v>
      </c>
      <c r="AH6">
        <v>0</v>
      </c>
      <c r="AI6">
        <v>0</v>
      </c>
    </row>
    <row r="7" spans="1:35" x14ac:dyDescent="0.25">
      <c r="A7" t="s">
        <v>86</v>
      </c>
      <c r="B7">
        <v>5</v>
      </c>
      <c r="C7" t="s">
        <v>87</v>
      </c>
      <c r="D7" t="s">
        <v>315</v>
      </c>
      <c r="E7" t="s">
        <v>323</v>
      </c>
      <c r="F7" s="34">
        <v>2.7E-2</v>
      </c>
      <c r="G7">
        <v>0.39200000000000002</v>
      </c>
      <c r="H7">
        <v>0.24640000000000001</v>
      </c>
      <c r="I7">
        <v>0.46479999999999999</v>
      </c>
      <c r="J7">
        <v>0</v>
      </c>
      <c r="K7">
        <v>2.3999999999999998E-3</v>
      </c>
      <c r="L7" t="s">
        <v>323</v>
      </c>
      <c r="M7">
        <f t="shared" si="0"/>
        <v>14.518518518518519</v>
      </c>
      <c r="N7">
        <f t="shared" si="1"/>
        <v>9.1259259259259267</v>
      </c>
      <c r="O7">
        <f t="shared" si="2"/>
        <v>17.214814814814815</v>
      </c>
      <c r="P7">
        <f t="shared" si="3"/>
        <v>0</v>
      </c>
      <c r="Q7">
        <f t="shared" si="4"/>
        <v>8.8888888888888878E-2</v>
      </c>
      <c r="T7" s="7"/>
      <c r="U7" s="7"/>
      <c r="V7" s="30"/>
      <c r="W7" s="30"/>
      <c r="X7" s="37"/>
      <c r="Y7" s="9"/>
      <c r="Z7" t="s">
        <v>77</v>
      </c>
      <c r="AA7">
        <v>2</v>
      </c>
      <c r="AB7" t="s">
        <v>96</v>
      </c>
      <c r="AC7" t="s">
        <v>314</v>
      </c>
      <c r="AD7">
        <v>0.12470000000000001</v>
      </c>
      <c r="AE7">
        <v>0</v>
      </c>
      <c r="AF7">
        <v>0</v>
      </c>
      <c r="AG7">
        <v>0</v>
      </c>
      <c r="AH7">
        <v>0</v>
      </c>
      <c r="AI7">
        <v>0</v>
      </c>
    </row>
    <row r="8" spans="1:35" x14ac:dyDescent="0.25">
      <c r="A8" t="s">
        <v>48</v>
      </c>
      <c r="B8">
        <v>2</v>
      </c>
      <c r="C8" t="s">
        <v>373</v>
      </c>
      <c r="D8" t="s">
        <v>314</v>
      </c>
      <c r="E8" t="s">
        <v>324</v>
      </c>
      <c r="F8" s="34">
        <v>0.307</v>
      </c>
      <c r="G8">
        <v>21.545999999999999</v>
      </c>
      <c r="H8">
        <v>11.334399999999999</v>
      </c>
      <c r="I8">
        <v>0</v>
      </c>
      <c r="J8">
        <v>0</v>
      </c>
      <c r="K8">
        <v>0</v>
      </c>
      <c r="L8" t="s">
        <v>357</v>
      </c>
      <c r="M8">
        <f t="shared" si="0"/>
        <v>70.182410423452765</v>
      </c>
      <c r="N8">
        <f t="shared" si="1"/>
        <v>36.919869706840387</v>
      </c>
      <c r="O8">
        <f t="shared" si="2"/>
        <v>0</v>
      </c>
      <c r="P8">
        <f t="shared" si="3"/>
        <v>0</v>
      </c>
      <c r="Q8">
        <f t="shared" si="4"/>
        <v>0</v>
      </c>
      <c r="T8" s="7"/>
      <c r="U8" s="7"/>
      <c r="V8" s="7"/>
      <c r="W8" s="7"/>
      <c r="X8" s="36"/>
      <c r="Y8" s="9"/>
      <c r="Z8" t="s">
        <v>77</v>
      </c>
      <c r="AA8">
        <v>2</v>
      </c>
      <c r="AB8" t="s">
        <v>96</v>
      </c>
      <c r="AC8" t="s">
        <v>315</v>
      </c>
      <c r="AD8">
        <v>0</v>
      </c>
    </row>
    <row r="9" spans="1:35" x14ac:dyDescent="0.25">
      <c r="A9" t="s">
        <v>31</v>
      </c>
      <c r="B9">
        <v>3</v>
      </c>
      <c r="C9" t="s">
        <v>17</v>
      </c>
      <c r="D9" t="s">
        <v>310</v>
      </c>
      <c r="E9" t="s">
        <v>325</v>
      </c>
      <c r="F9">
        <v>7.8E-2</v>
      </c>
      <c r="G9">
        <v>3.7160000000000002</v>
      </c>
      <c r="H9">
        <v>4.048</v>
      </c>
      <c r="I9">
        <v>0</v>
      </c>
      <c r="J9">
        <v>4.8280000000000003</v>
      </c>
      <c r="K9">
        <v>0</v>
      </c>
      <c r="L9" t="s">
        <v>325</v>
      </c>
      <c r="M9">
        <f t="shared" si="0"/>
        <v>47.641025641025642</v>
      </c>
      <c r="N9">
        <f t="shared" si="1"/>
        <v>51.897435897435898</v>
      </c>
      <c r="O9">
        <f t="shared" si="2"/>
        <v>0</v>
      </c>
      <c r="P9">
        <f t="shared" si="3"/>
        <v>61.897435897435898</v>
      </c>
      <c r="Q9">
        <f t="shared" si="4"/>
        <v>0</v>
      </c>
      <c r="T9" s="7"/>
      <c r="U9" s="7"/>
      <c r="V9" s="7"/>
      <c r="W9" s="7"/>
      <c r="X9" s="36"/>
      <c r="Y9" s="9"/>
      <c r="Z9" t="s">
        <v>77</v>
      </c>
      <c r="AA9">
        <v>2</v>
      </c>
      <c r="AB9" t="s">
        <v>96</v>
      </c>
      <c r="AC9" t="s">
        <v>316</v>
      </c>
      <c r="AD9">
        <v>6.5600000000000006E-2</v>
      </c>
      <c r="AE9">
        <v>0</v>
      </c>
      <c r="AF9">
        <v>0</v>
      </c>
      <c r="AG9">
        <v>0</v>
      </c>
      <c r="AH9">
        <v>0</v>
      </c>
      <c r="AI9">
        <v>0</v>
      </c>
    </row>
    <row r="10" spans="1:35" x14ac:dyDescent="0.25">
      <c r="A10" t="s">
        <v>55</v>
      </c>
      <c r="B10">
        <v>2</v>
      </c>
      <c r="C10" t="s">
        <v>17</v>
      </c>
      <c r="D10" t="s">
        <v>314</v>
      </c>
      <c r="E10" t="s">
        <v>326</v>
      </c>
      <c r="F10" s="34">
        <v>0.114</v>
      </c>
      <c r="G10">
        <v>0.504</v>
      </c>
      <c r="H10">
        <v>0.80959999999999999</v>
      </c>
      <c r="I10">
        <v>0</v>
      </c>
      <c r="J10">
        <v>0</v>
      </c>
      <c r="K10">
        <v>0</v>
      </c>
      <c r="L10" t="s">
        <v>358</v>
      </c>
      <c r="M10">
        <f t="shared" si="0"/>
        <v>4.4210526315789469</v>
      </c>
      <c r="N10">
        <f t="shared" si="1"/>
        <v>7.1017543859649122</v>
      </c>
      <c r="O10">
        <f t="shared" si="2"/>
        <v>0</v>
      </c>
      <c r="P10">
        <f t="shared" si="3"/>
        <v>0</v>
      </c>
      <c r="Q10">
        <f t="shared" si="4"/>
        <v>0</v>
      </c>
      <c r="T10" s="7"/>
      <c r="U10" s="7"/>
      <c r="V10" s="7"/>
      <c r="W10" s="7"/>
      <c r="X10" s="36"/>
      <c r="Y10" s="9"/>
      <c r="Z10" t="s">
        <v>77</v>
      </c>
      <c r="AA10">
        <v>2</v>
      </c>
      <c r="AB10" t="s">
        <v>96</v>
      </c>
      <c r="AC10" t="s">
        <v>22</v>
      </c>
      <c r="AD10">
        <v>0</v>
      </c>
    </row>
    <row r="11" spans="1:35" x14ac:dyDescent="0.25">
      <c r="A11" t="s">
        <v>24</v>
      </c>
      <c r="B11">
        <v>4</v>
      </c>
      <c r="C11" t="s">
        <v>17</v>
      </c>
      <c r="D11" t="s">
        <v>310</v>
      </c>
      <c r="E11" t="s">
        <v>327</v>
      </c>
      <c r="F11" s="34">
        <v>5.5460000000000002E-2</v>
      </c>
      <c r="G11">
        <v>0.92900000000000005</v>
      </c>
      <c r="H11">
        <v>1.012</v>
      </c>
      <c r="I11">
        <v>0</v>
      </c>
      <c r="J11">
        <v>1.2070000000000001</v>
      </c>
      <c r="K11">
        <v>0</v>
      </c>
      <c r="L11" t="s">
        <v>327</v>
      </c>
      <c r="M11">
        <f t="shared" si="0"/>
        <v>16.750811395600433</v>
      </c>
      <c r="N11">
        <f t="shared" si="1"/>
        <v>18.247385503065271</v>
      </c>
      <c r="O11">
        <f t="shared" si="2"/>
        <v>0</v>
      </c>
      <c r="P11">
        <f t="shared" si="3"/>
        <v>21.763433104940496</v>
      </c>
      <c r="Q11">
        <f t="shared" si="4"/>
        <v>0</v>
      </c>
      <c r="T11" s="7"/>
      <c r="U11" s="7"/>
      <c r="V11" s="30"/>
      <c r="W11" s="30"/>
      <c r="X11" s="37"/>
      <c r="Y11" s="9"/>
      <c r="Z11" t="s">
        <v>46</v>
      </c>
      <c r="AA11">
        <v>1</v>
      </c>
      <c r="AB11" t="s">
        <v>96</v>
      </c>
      <c r="AC11" t="s">
        <v>309</v>
      </c>
      <c r="AD11">
        <v>0</v>
      </c>
    </row>
    <row r="12" spans="1:35" x14ac:dyDescent="0.25">
      <c r="A12" t="s">
        <v>39</v>
      </c>
      <c r="B12">
        <v>5</v>
      </c>
      <c r="C12" t="s">
        <v>17</v>
      </c>
      <c r="D12" t="s">
        <v>314</v>
      </c>
      <c r="E12" t="s">
        <v>328</v>
      </c>
      <c r="F12" s="34">
        <v>0.24399999999999999</v>
      </c>
      <c r="G12">
        <v>1.5462000000000002</v>
      </c>
      <c r="H12">
        <v>1.6192</v>
      </c>
      <c r="I12">
        <v>0</v>
      </c>
      <c r="J12">
        <v>2.1726000000000001</v>
      </c>
      <c r="K12">
        <v>0</v>
      </c>
      <c r="L12" t="s">
        <v>360</v>
      </c>
      <c r="M12">
        <f t="shared" si="0"/>
        <v>6.33688524590164</v>
      </c>
      <c r="N12">
        <f t="shared" si="1"/>
        <v>6.6360655737704919</v>
      </c>
      <c r="O12">
        <f t="shared" si="2"/>
        <v>0</v>
      </c>
      <c r="P12">
        <f t="shared" si="3"/>
        <v>8.9040983606557376</v>
      </c>
      <c r="Q12">
        <f t="shared" si="4"/>
        <v>0</v>
      </c>
      <c r="T12" s="7"/>
      <c r="U12" s="7"/>
      <c r="V12" s="7"/>
      <c r="W12" s="7"/>
      <c r="X12" s="36"/>
      <c r="Y12" s="9"/>
      <c r="Z12" t="s">
        <v>46</v>
      </c>
      <c r="AA12">
        <v>1</v>
      </c>
      <c r="AB12" t="s">
        <v>96</v>
      </c>
      <c r="AC12" t="s">
        <v>310</v>
      </c>
      <c r="AD12">
        <v>0</v>
      </c>
    </row>
    <row r="13" spans="1:35" x14ac:dyDescent="0.25">
      <c r="A13" t="s">
        <v>39</v>
      </c>
      <c r="B13">
        <v>5</v>
      </c>
      <c r="C13" t="s">
        <v>62</v>
      </c>
      <c r="D13" t="s">
        <v>313</v>
      </c>
      <c r="E13" t="s">
        <v>329</v>
      </c>
      <c r="F13">
        <v>0.40468730000000003</v>
      </c>
      <c r="G13">
        <v>0</v>
      </c>
      <c r="H13">
        <v>0.2024</v>
      </c>
      <c r="I13">
        <v>0.249</v>
      </c>
      <c r="J13">
        <v>0.14199999999999999</v>
      </c>
      <c r="K13">
        <v>4.8000000000000001E-2</v>
      </c>
      <c r="L13" t="s">
        <v>359</v>
      </c>
      <c r="M13">
        <f t="shared" si="0"/>
        <v>0</v>
      </c>
      <c r="N13">
        <f t="shared" si="1"/>
        <v>0.50013924331205839</v>
      </c>
      <c r="O13">
        <f t="shared" si="2"/>
        <v>0.61528987937106006</v>
      </c>
      <c r="P13">
        <f t="shared" si="3"/>
        <v>0.35088820429996193</v>
      </c>
      <c r="Q13">
        <f t="shared" si="4"/>
        <v>0.11861009722815616</v>
      </c>
      <c r="T13" s="7"/>
      <c r="U13" s="7"/>
      <c r="V13" s="30"/>
      <c r="W13" s="30"/>
      <c r="X13" s="37"/>
      <c r="Y13" s="9"/>
      <c r="Z13" t="s">
        <v>46</v>
      </c>
      <c r="AA13">
        <v>1</v>
      </c>
      <c r="AB13" t="s">
        <v>96</v>
      </c>
      <c r="AC13" t="s">
        <v>311</v>
      </c>
      <c r="AD13">
        <v>0</v>
      </c>
    </row>
    <row r="14" spans="1:35" x14ac:dyDescent="0.25">
      <c r="A14" t="s">
        <v>12</v>
      </c>
      <c r="B14">
        <v>3</v>
      </c>
      <c r="C14" t="s">
        <v>287</v>
      </c>
      <c r="D14" t="s">
        <v>314</v>
      </c>
      <c r="E14" t="s">
        <v>330</v>
      </c>
      <c r="F14" s="9">
        <v>3.7999999999999999E-2</v>
      </c>
      <c r="G14">
        <v>21.57</v>
      </c>
      <c r="H14">
        <v>20.239999999999998</v>
      </c>
      <c r="I14">
        <v>0</v>
      </c>
      <c r="J14">
        <v>36.21</v>
      </c>
      <c r="K14">
        <v>0</v>
      </c>
      <c r="L14" t="s">
        <v>361</v>
      </c>
      <c r="M14">
        <f t="shared" si="0"/>
        <v>567.63157894736844</v>
      </c>
      <c r="N14">
        <f t="shared" si="1"/>
        <v>532.63157894736844</v>
      </c>
      <c r="O14">
        <f t="shared" si="2"/>
        <v>0</v>
      </c>
      <c r="P14">
        <f t="shared" si="3"/>
        <v>952.89473684210532</v>
      </c>
      <c r="Q14">
        <f t="shared" si="4"/>
        <v>0</v>
      </c>
      <c r="T14" s="7"/>
      <c r="U14" s="7"/>
      <c r="V14" s="30"/>
      <c r="W14" s="30"/>
      <c r="X14" s="37"/>
      <c r="Y14" s="9"/>
      <c r="Z14" t="s">
        <v>46</v>
      </c>
      <c r="AA14">
        <v>1</v>
      </c>
      <c r="AB14" t="s">
        <v>96</v>
      </c>
      <c r="AC14" t="s">
        <v>312</v>
      </c>
      <c r="AD14">
        <v>0.1071</v>
      </c>
      <c r="AE14">
        <v>0</v>
      </c>
      <c r="AF14">
        <v>0</v>
      </c>
      <c r="AG14">
        <v>0</v>
      </c>
      <c r="AH14">
        <v>0</v>
      </c>
      <c r="AI14">
        <v>0</v>
      </c>
    </row>
    <row r="15" spans="1:35" x14ac:dyDescent="0.25">
      <c r="A15" t="s">
        <v>37</v>
      </c>
      <c r="B15">
        <v>4</v>
      </c>
      <c r="C15" t="s">
        <v>17</v>
      </c>
      <c r="D15" t="s">
        <v>310</v>
      </c>
      <c r="E15" t="s">
        <v>331</v>
      </c>
      <c r="F15" s="34">
        <v>0.252</v>
      </c>
      <c r="G15">
        <v>4.2712000000000003</v>
      </c>
      <c r="H15">
        <v>6.4767999999999999</v>
      </c>
      <c r="I15">
        <v>0</v>
      </c>
      <c r="J15">
        <v>0.96560000000000001</v>
      </c>
      <c r="K15">
        <v>0</v>
      </c>
      <c r="L15" t="s">
        <v>331</v>
      </c>
      <c r="M15">
        <f t="shared" si="0"/>
        <v>16.949206349206349</v>
      </c>
      <c r="N15">
        <f t="shared" si="1"/>
        <v>25.701587301587303</v>
      </c>
      <c r="O15">
        <f t="shared" si="2"/>
        <v>0</v>
      </c>
      <c r="P15">
        <f t="shared" si="3"/>
        <v>3.8317460317460319</v>
      </c>
      <c r="Q15">
        <f t="shared" si="4"/>
        <v>0</v>
      </c>
      <c r="T15" s="7"/>
      <c r="U15" s="7"/>
      <c r="V15" s="7"/>
      <c r="W15" s="7"/>
      <c r="X15" s="36"/>
      <c r="Y15" s="9"/>
      <c r="Z15" t="s">
        <v>46</v>
      </c>
      <c r="AA15">
        <v>1</v>
      </c>
      <c r="AB15" t="s">
        <v>96</v>
      </c>
      <c r="AC15" t="s">
        <v>313</v>
      </c>
      <c r="AD15">
        <v>0</v>
      </c>
    </row>
    <row r="16" spans="1:35" x14ac:dyDescent="0.25">
      <c r="A16" t="s">
        <v>91</v>
      </c>
      <c r="B16">
        <v>5</v>
      </c>
      <c r="C16" t="s">
        <v>17</v>
      </c>
      <c r="D16" t="s">
        <v>314</v>
      </c>
      <c r="E16" t="s">
        <v>332</v>
      </c>
      <c r="F16" s="34">
        <v>0.19080000000000003</v>
      </c>
      <c r="G16">
        <v>5.9799999999999995</v>
      </c>
      <c r="H16">
        <v>0</v>
      </c>
      <c r="I16">
        <v>0</v>
      </c>
      <c r="J16">
        <v>24.14</v>
      </c>
      <c r="K16">
        <v>0</v>
      </c>
      <c r="L16" t="s">
        <v>362</v>
      </c>
      <c r="M16">
        <f t="shared" si="0"/>
        <v>31.341719077568129</v>
      </c>
      <c r="N16">
        <f t="shared" si="1"/>
        <v>0</v>
      </c>
      <c r="O16">
        <f t="shared" si="2"/>
        <v>0</v>
      </c>
      <c r="P16">
        <f t="shared" si="3"/>
        <v>126.51991614255763</v>
      </c>
      <c r="Q16">
        <f t="shared" si="4"/>
        <v>0</v>
      </c>
      <c r="T16" s="7"/>
      <c r="U16" s="7"/>
      <c r="V16" s="30"/>
      <c r="W16" s="30"/>
      <c r="X16" s="37"/>
      <c r="Y16" s="9"/>
      <c r="Z16" t="s">
        <v>46</v>
      </c>
      <c r="AA16">
        <v>1</v>
      </c>
      <c r="AB16" t="s">
        <v>96</v>
      </c>
      <c r="AC16" t="s">
        <v>314</v>
      </c>
      <c r="AD16">
        <v>5.6500000000000002E-2</v>
      </c>
      <c r="AE16">
        <v>80.283185840707958</v>
      </c>
      <c r="AF16">
        <v>128.96283185840707</v>
      </c>
      <c r="AG16">
        <v>0</v>
      </c>
      <c r="AH16">
        <v>0</v>
      </c>
      <c r="AI16">
        <v>0</v>
      </c>
    </row>
    <row r="17" spans="1:35" x14ac:dyDescent="0.25">
      <c r="A17" t="s">
        <v>91</v>
      </c>
      <c r="B17">
        <v>5</v>
      </c>
      <c r="C17" s="31" t="s">
        <v>92</v>
      </c>
      <c r="D17" s="31" t="s">
        <v>316</v>
      </c>
      <c r="E17" s="31" t="s">
        <v>333</v>
      </c>
      <c r="F17" s="9">
        <v>0.34200000000000003</v>
      </c>
      <c r="G17">
        <v>9.8000000000000007</v>
      </c>
      <c r="H17">
        <v>6.16</v>
      </c>
      <c r="I17">
        <v>11.62</v>
      </c>
      <c r="J17">
        <v>0</v>
      </c>
      <c r="K17">
        <v>0.06</v>
      </c>
      <c r="L17" t="s">
        <v>333</v>
      </c>
      <c r="M17">
        <f t="shared" si="0"/>
        <v>28.654970760233919</v>
      </c>
      <c r="N17">
        <f t="shared" si="1"/>
        <v>18.011695906432749</v>
      </c>
      <c r="O17">
        <f t="shared" si="2"/>
        <v>33.976608187134495</v>
      </c>
      <c r="P17">
        <f t="shared" si="3"/>
        <v>0</v>
      </c>
      <c r="Q17">
        <f t="shared" si="4"/>
        <v>0.17543859649122806</v>
      </c>
      <c r="S17" s="31"/>
      <c r="T17" s="7"/>
      <c r="U17" s="7"/>
      <c r="V17" s="7"/>
      <c r="W17" s="7"/>
      <c r="X17" s="36"/>
      <c r="Y17" s="9"/>
      <c r="Z17" t="s">
        <v>46</v>
      </c>
      <c r="AA17">
        <v>1</v>
      </c>
      <c r="AB17" t="s">
        <v>96</v>
      </c>
      <c r="AC17" t="s">
        <v>315</v>
      </c>
      <c r="AD17">
        <v>3.0700000000000002E-2</v>
      </c>
      <c r="AE17">
        <v>0</v>
      </c>
      <c r="AF17">
        <v>0</v>
      </c>
      <c r="AG17">
        <v>0</v>
      </c>
      <c r="AH17">
        <v>0</v>
      </c>
      <c r="AI17">
        <v>0</v>
      </c>
    </row>
    <row r="18" spans="1:35" x14ac:dyDescent="0.25">
      <c r="A18" t="s">
        <v>70</v>
      </c>
      <c r="B18">
        <v>1</v>
      </c>
      <c r="C18" s="31" t="s">
        <v>17</v>
      </c>
      <c r="D18" s="31" t="s">
        <v>314</v>
      </c>
      <c r="E18" s="31" t="s">
        <v>334</v>
      </c>
      <c r="F18">
        <v>0.13319999999999999</v>
      </c>
      <c r="G18">
        <v>1.9319999999999999</v>
      </c>
      <c r="H18">
        <v>0</v>
      </c>
      <c r="I18">
        <v>0</v>
      </c>
      <c r="J18">
        <v>0</v>
      </c>
      <c r="K18">
        <v>0</v>
      </c>
      <c r="L18" t="s">
        <v>363</v>
      </c>
      <c r="M18">
        <f t="shared" si="0"/>
        <v>14.504504504504506</v>
      </c>
      <c r="N18">
        <f t="shared" si="1"/>
        <v>0</v>
      </c>
      <c r="O18">
        <f t="shared" si="2"/>
        <v>0</v>
      </c>
      <c r="P18">
        <f t="shared" si="3"/>
        <v>0</v>
      </c>
      <c r="Q18">
        <f t="shared" si="4"/>
        <v>0</v>
      </c>
      <c r="S18" s="31"/>
      <c r="T18" s="7"/>
      <c r="U18" s="7"/>
      <c r="V18" s="7"/>
      <c r="W18" s="7"/>
      <c r="X18" s="36"/>
      <c r="Y18" s="9"/>
      <c r="Z18" t="s">
        <v>46</v>
      </c>
      <c r="AA18">
        <v>1</v>
      </c>
      <c r="AB18" t="s">
        <v>96</v>
      </c>
      <c r="AC18" t="s">
        <v>316</v>
      </c>
      <c r="AD18">
        <v>0</v>
      </c>
    </row>
    <row r="19" spans="1:35" x14ac:dyDescent="0.25">
      <c r="A19" t="s">
        <v>53</v>
      </c>
      <c r="B19">
        <v>3</v>
      </c>
      <c r="C19" s="31" t="s">
        <v>17</v>
      </c>
      <c r="D19" s="31" t="s">
        <v>314</v>
      </c>
      <c r="E19" s="31" t="s">
        <v>335</v>
      </c>
      <c r="F19">
        <v>0.17899999999999999</v>
      </c>
      <c r="G19">
        <v>0.94500000000000006</v>
      </c>
      <c r="H19">
        <v>1.518</v>
      </c>
      <c r="I19">
        <v>0</v>
      </c>
      <c r="J19">
        <v>0</v>
      </c>
      <c r="K19">
        <v>0</v>
      </c>
      <c r="L19" t="s">
        <v>364</v>
      </c>
      <c r="M19">
        <f t="shared" si="0"/>
        <v>5.2793296089385482</v>
      </c>
      <c r="N19">
        <f t="shared" si="1"/>
        <v>8.4804469273743024</v>
      </c>
      <c r="O19">
        <f t="shared" si="2"/>
        <v>0</v>
      </c>
      <c r="P19">
        <f t="shared" si="3"/>
        <v>0</v>
      </c>
      <c r="Q19">
        <f t="shared" si="4"/>
        <v>0</v>
      </c>
      <c r="S19" s="31"/>
      <c r="T19" s="7"/>
      <c r="U19" s="7"/>
      <c r="V19" s="7"/>
      <c r="W19" s="7"/>
      <c r="X19" s="36"/>
      <c r="Y19" s="9"/>
      <c r="Z19" t="s">
        <v>46</v>
      </c>
      <c r="AA19">
        <v>1</v>
      </c>
      <c r="AB19" t="s">
        <v>96</v>
      </c>
      <c r="AC19" t="s">
        <v>22</v>
      </c>
      <c r="AD19">
        <v>2.4299999999999999E-2</v>
      </c>
      <c r="AE19">
        <v>0</v>
      </c>
      <c r="AF19">
        <v>0</v>
      </c>
      <c r="AG19">
        <v>0</v>
      </c>
      <c r="AH19">
        <v>0</v>
      </c>
      <c r="AI19">
        <v>0</v>
      </c>
    </row>
    <row r="20" spans="1:35" x14ac:dyDescent="0.25">
      <c r="A20" t="s">
        <v>35</v>
      </c>
      <c r="B20">
        <v>3</v>
      </c>
      <c r="C20" s="31" t="s">
        <v>17</v>
      </c>
      <c r="D20" s="31" t="s">
        <v>314</v>
      </c>
      <c r="E20" s="31" t="s">
        <v>336</v>
      </c>
      <c r="F20" s="34">
        <v>0.45899999999999996</v>
      </c>
      <c r="G20">
        <v>2.2168000000000001</v>
      </c>
      <c r="H20">
        <v>2.024</v>
      </c>
      <c r="I20">
        <v>0</v>
      </c>
      <c r="J20">
        <v>3.8624000000000001</v>
      </c>
      <c r="K20">
        <v>0</v>
      </c>
      <c r="L20" t="s">
        <v>365</v>
      </c>
      <c r="M20">
        <f t="shared" si="0"/>
        <v>4.8296296296296299</v>
      </c>
      <c r="N20">
        <f t="shared" si="1"/>
        <v>4.4095860566448808</v>
      </c>
      <c r="O20">
        <f t="shared" si="2"/>
        <v>0</v>
      </c>
      <c r="P20">
        <f t="shared" si="3"/>
        <v>8.4148148148148163</v>
      </c>
      <c r="Q20">
        <f t="shared" si="4"/>
        <v>0</v>
      </c>
      <c r="S20" s="31"/>
      <c r="T20" s="7"/>
      <c r="U20" s="7"/>
      <c r="V20" s="30"/>
      <c r="W20" s="30"/>
      <c r="X20" s="37"/>
      <c r="Y20" s="9"/>
      <c r="Z20" t="s">
        <v>74</v>
      </c>
      <c r="AA20">
        <v>4</v>
      </c>
      <c r="AB20" t="s">
        <v>96</v>
      </c>
      <c r="AC20" t="s">
        <v>309</v>
      </c>
      <c r="AD20">
        <v>0</v>
      </c>
    </row>
    <row r="21" spans="1:35" x14ac:dyDescent="0.25">
      <c r="A21" t="s">
        <v>35</v>
      </c>
      <c r="B21">
        <v>3</v>
      </c>
      <c r="C21" s="31" t="s">
        <v>22</v>
      </c>
      <c r="D21" s="31" t="s">
        <v>22</v>
      </c>
      <c r="E21" s="31" t="s">
        <v>337</v>
      </c>
      <c r="F21" s="34">
        <v>0.254</v>
      </c>
      <c r="G21">
        <v>38.5</v>
      </c>
      <c r="H21">
        <v>10.119999999999999</v>
      </c>
      <c r="I21">
        <v>0</v>
      </c>
      <c r="J21">
        <v>0</v>
      </c>
      <c r="K21">
        <v>0</v>
      </c>
      <c r="L21" t="s">
        <v>337</v>
      </c>
      <c r="M21">
        <f t="shared" si="0"/>
        <v>151.57480314960631</v>
      </c>
      <c r="N21">
        <f t="shared" si="1"/>
        <v>39.842519685039363</v>
      </c>
      <c r="O21">
        <f t="shared" si="2"/>
        <v>0</v>
      </c>
      <c r="P21">
        <f t="shared" si="3"/>
        <v>0</v>
      </c>
      <c r="Q21">
        <f t="shared" si="4"/>
        <v>0</v>
      </c>
      <c r="S21" s="31"/>
      <c r="T21" s="7"/>
      <c r="U21" s="7"/>
      <c r="V21" s="30"/>
      <c r="W21" s="30"/>
      <c r="X21" s="37"/>
      <c r="Y21" s="9"/>
      <c r="Z21" t="s">
        <v>74</v>
      </c>
      <c r="AA21">
        <v>4</v>
      </c>
      <c r="AB21" t="s">
        <v>96</v>
      </c>
      <c r="AC21" t="s">
        <v>310</v>
      </c>
      <c r="AD21">
        <v>0</v>
      </c>
    </row>
    <row r="22" spans="1:35" x14ac:dyDescent="0.25">
      <c r="A22" t="s">
        <v>43</v>
      </c>
      <c r="B22">
        <v>4</v>
      </c>
      <c r="C22" t="s">
        <v>287</v>
      </c>
      <c r="D22" t="s">
        <v>314</v>
      </c>
      <c r="E22" t="s">
        <v>338</v>
      </c>
      <c r="F22" s="35">
        <v>0.77</v>
      </c>
      <c r="G22">
        <v>1.96</v>
      </c>
      <c r="H22">
        <v>1.232</v>
      </c>
      <c r="I22">
        <v>2.3239999999999998</v>
      </c>
      <c r="J22">
        <v>0</v>
      </c>
      <c r="K22">
        <v>1.1999999999999999E-2</v>
      </c>
      <c r="L22" t="s">
        <v>366</v>
      </c>
      <c r="M22">
        <f t="shared" si="0"/>
        <v>2.5454545454545454</v>
      </c>
      <c r="N22">
        <f t="shared" si="1"/>
        <v>1.5999999999999999</v>
      </c>
      <c r="O22">
        <f t="shared" si="2"/>
        <v>3.0181818181818181</v>
      </c>
      <c r="P22">
        <f t="shared" si="3"/>
        <v>0</v>
      </c>
      <c r="Q22">
        <f t="shared" si="4"/>
        <v>1.5584415584415583E-2</v>
      </c>
      <c r="T22" s="7"/>
      <c r="U22" s="7"/>
      <c r="V22" s="30"/>
      <c r="W22" s="30"/>
      <c r="X22" s="37"/>
      <c r="Y22" s="9"/>
      <c r="Z22" t="s">
        <v>74</v>
      </c>
      <c r="AA22">
        <v>4</v>
      </c>
      <c r="AB22" t="s">
        <v>96</v>
      </c>
      <c r="AC22" t="s">
        <v>311</v>
      </c>
      <c r="AD22">
        <v>0</v>
      </c>
    </row>
    <row r="23" spans="1:35" x14ac:dyDescent="0.25">
      <c r="A23" t="s">
        <v>43</v>
      </c>
      <c r="B23">
        <v>4</v>
      </c>
      <c r="C23" t="s">
        <v>17</v>
      </c>
      <c r="D23" t="s">
        <v>310</v>
      </c>
      <c r="E23" t="s">
        <v>339</v>
      </c>
      <c r="F23" s="34">
        <v>0.54600000000000004</v>
      </c>
      <c r="G23">
        <v>19.880000000000003</v>
      </c>
      <c r="H23">
        <v>6.0720000000000001</v>
      </c>
      <c r="I23">
        <v>0</v>
      </c>
      <c r="J23">
        <v>0</v>
      </c>
      <c r="K23">
        <v>0</v>
      </c>
      <c r="L23" t="s">
        <v>339</v>
      </c>
      <c r="M23">
        <f t="shared" si="0"/>
        <v>36.410256410256409</v>
      </c>
      <c r="N23">
        <f t="shared" si="1"/>
        <v>11.12087912087912</v>
      </c>
      <c r="O23">
        <f t="shared" si="2"/>
        <v>0</v>
      </c>
      <c r="P23">
        <f t="shared" si="3"/>
        <v>0</v>
      </c>
      <c r="Q23">
        <f t="shared" si="4"/>
        <v>0</v>
      </c>
      <c r="T23" s="7"/>
      <c r="U23" s="7"/>
      <c r="V23" s="7"/>
      <c r="W23" s="7"/>
      <c r="X23" s="36"/>
      <c r="Y23" s="9"/>
      <c r="Z23" t="s">
        <v>74</v>
      </c>
      <c r="AA23">
        <v>4</v>
      </c>
      <c r="AB23" t="s">
        <v>96</v>
      </c>
      <c r="AC23" t="s">
        <v>312</v>
      </c>
      <c r="AD23">
        <v>0</v>
      </c>
    </row>
    <row r="24" spans="1:35" x14ac:dyDescent="0.25">
      <c r="A24" t="s">
        <v>15</v>
      </c>
      <c r="B24">
        <v>2</v>
      </c>
      <c r="C24" t="s">
        <v>17</v>
      </c>
      <c r="D24" t="s">
        <v>310</v>
      </c>
      <c r="E24" t="s">
        <v>340</v>
      </c>
      <c r="F24" s="34">
        <v>0.96720000000000006</v>
      </c>
      <c r="G24">
        <v>6.2319999999999993</v>
      </c>
      <c r="H24">
        <v>0.40479999999999999</v>
      </c>
      <c r="I24">
        <v>0</v>
      </c>
      <c r="J24">
        <v>24.14</v>
      </c>
      <c r="K24">
        <v>0</v>
      </c>
      <c r="L24" t="s">
        <v>340</v>
      </c>
      <c r="M24">
        <f t="shared" si="0"/>
        <v>6.4433416046319261</v>
      </c>
      <c r="N24">
        <f t="shared" si="1"/>
        <v>0.41852770885028945</v>
      </c>
      <c r="O24">
        <f t="shared" si="2"/>
        <v>0</v>
      </c>
      <c r="P24">
        <f t="shared" si="3"/>
        <v>24.958643507030605</v>
      </c>
      <c r="Q24">
        <f t="shared" si="4"/>
        <v>0</v>
      </c>
      <c r="T24" s="7"/>
      <c r="U24" s="7"/>
      <c r="V24" s="30"/>
      <c r="W24" s="30"/>
      <c r="X24" s="37"/>
      <c r="Y24" s="9"/>
      <c r="Z24" t="s">
        <v>74</v>
      </c>
      <c r="AA24">
        <v>4</v>
      </c>
      <c r="AB24" t="s">
        <v>96</v>
      </c>
      <c r="AC24" t="s">
        <v>313</v>
      </c>
      <c r="AD24">
        <v>0</v>
      </c>
    </row>
    <row r="25" spans="1:35" x14ac:dyDescent="0.25">
      <c r="A25" t="s">
        <v>41</v>
      </c>
      <c r="B25">
        <v>5</v>
      </c>
      <c r="C25" t="s">
        <v>17</v>
      </c>
      <c r="D25" t="s">
        <v>310</v>
      </c>
      <c r="E25" t="s">
        <v>341</v>
      </c>
      <c r="F25" s="34">
        <v>0.33799999999999997</v>
      </c>
      <c r="G25">
        <v>17.360000000000003</v>
      </c>
      <c r="H25">
        <v>2.024</v>
      </c>
      <c r="I25">
        <v>0</v>
      </c>
      <c r="J25">
        <v>0</v>
      </c>
      <c r="K25">
        <v>0</v>
      </c>
      <c r="L25" t="s">
        <v>341</v>
      </c>
      <c r="M25">
        <f t="shared" si="0"/>
        <v>51.360946745562146</v>
      </c>
      <c r="N25">
        <f t="shared" si="1"/>
        <v>5.9881656804733732</v>
      </c>
      <c r="O25">
        <f t="shared" si="2"/>
        <v>0</v>
      </c>
      <c r="P25">
        <f t="shared" si="3"/>
        <v>0</v>
      </c>
      <c r="Q25">
        <f t="shared" si="4"/>
        <v>0</v>
      </c>
      <c r="T25" s="7"/>
      <c r="U25" s="7"/>
      <c r="V25" s="30"/>
      <c r="W25" s="30"/>
      <c r="X25" s="37"/>
      <c r="Y25" s="9"/>
      <c r="Z25" t="s">
        <v>74</v>
      </c>
      <c r="AA25">
        <v>4</v>
      </c>
      <c r="AB25" t="s">
        <v>96</v>
      </c>
      <c r="AC25" t="s">
        <v>314</v>
      </c>
      <c r="AD25">
        <v>9.1999999999999998E-2</v>
      </c>
      <c r="AE25">
        <v>10.956521739130435</v>
      </c>
      <c r="AF25">
        <v>17.600000000000001</v>
      </c>
      <c r="AG25">
        <v>0</v>
      </c>
      <c r="AH25">
        <v>0</v>
      </c>
      <c r="AI25">
        <v>0</v>
      </c>
    </row>
    <row r="26" spans="1:35" x14ac:dyDescent="0.25">
      <c r="A26" t="s">
        <v>41</v>
      </c>
      <c r="B26">
        <v>5</v>
      </c>
      <c r="C26" t="s">
        <v>287</v>
      </c>
      <c r="D26" t="s">
        <v>314</v>
      </c>
      <c r="E26" t="s">
        <v>342</v>
      </c>
      <c r="F26">
        <v>0.112</v>
      </c>
      <c r="G26">
        <v>0.89600000000000002</v>
      </c>
      <c r="H26">
        <v>0.40479999999999999</v>
      </c>
      <c r="I26">
        <v>0</v>
      </c>
      <c r="J26">
        <v>0</v>
      </c>
      <c r="K26">
        <v>0</v>
      </c>
      <c r="L26" t="s">
        <v>367</v>
      </c>
      <c r="M26">
        <f t="shared" si="0"/>
        <v>8</v>
      </c>
      <c r="N26">
        <f t="shared" si="1"/>
        <v>3.6142857142857143</v>
      </c>
      <c r="O26">
        <f t="shared" si="2"/>
        <v>0</v>
      </c>
      <c r="P26">
        <f t="shared" si="3"/>
        <v>0</v>
      </c>
      <c r="Q26">
        <f t="shared" si="4"/>
        <v>0</v>
      </c>
      <c r="T26" s="7"/>
      <c r="U26" s="7"/>
      <c r="V26" s="7"/>
      <c r="W26" s="7"/>
      <c r="X26" s="36"/>
      <c r="Y26" s="9"/>
      <c r="Z26" t="s">
        <v>74</v>
      </c>
      <c r="AA26">
        <v>4</v>
      </c>
      <c r="AB26" t="s">
        <v>96</v>
      </c>
      <c r="AC26" t="s">
        <v>315</v>
      </c>
      <c r="AD26">
        <v>0</v>
      </c>
    </row>
    <row r="27" spans="1:35" x14ac:dyDescent="0.25">
      <c r="A27" t="s">
        <v>41</v>
      </c>
      <c r="B27">
        <v>5</v>
      </c>
      <c r="C27" t="s">
        <v>22</v>
      </c>
      <c r="D27" t="s">
        <v>22</v>
      </c>
      <c r="E27" t="s">
        <v>343</v>
      </c>
      <c r="F27" s="34">
        <v>0.46100000000000002</v>
      </c>
      <c r="G27">
        <v>22.400000000000002</v>
      </c>
      <c r="H27">
        <v>10.119999999999999</v>
      </c>
      <c r="I27">
        <v>0</v>
      </c>
      <c r="J27">
        <v>0</v>
      </c>
      <c r="K27">
        <v>0</v>
      </c>
      <c r="L27" t="s">
        <v>343</v>
      </c>
      <c r="M27">
        <f t="shared" si="0"/>
        <v>48.590021691973973</v>
      </c>
      <c r="N27">
        <f t="shared" si="1"/>
        <v>21.952277657266809</v>
      </c>
      <c r="O27">
        <f t="shared" si="2"/>
        <v>0</v>
      </c>
      <c r="P27">
        <f t="shared" si="3"/>
        <v>0</v>
      </c>
      <c r="Q27">
        <f t="shared" si="4"/>
        <v>0</v>
      </c>
      <c r="T27" s="7"/>
      <c r="U27" s="7"/>
      <c r="V27" s="7"/>
      <c r="W27" s="7"/>
      <c r="X27" s="36"/>
      <c r="Y27" s="9"/>
      <c r="Z27" t="s">
        <v>74</v>
      </c>
      <c r="AA27">
        <v>4</v>
      </c>
      <c r="AB27" t="s">
        <v>96</v>
      </c>
      <c r="AC27" t="s">
        <v>316</v>
      </c>
      <c r="AD27">
        <v>2.4E-2</v>
      </c>
      <c r="AE27">
        <v>0</v>
      </c>
      <c r="AF27">
        <v>0</v>
      </c>
      <c r="AG27">
        <v>0</v>
      </c>
      <c r="AH27">
        <v>0</v>
      </c>
      <c r="AI27">
        <v>0</v>
      </c>
    </row>
    <row r="28" spans="1:35" x14ac:dyDescent="0.25">
      <c r="A28" t="s">
        <v>32</v>
      </c>
      <c r="B28">
        <v>3</v>
      </c>
      <c r="C28" t="s">
        <v>17</v>
      </c>
      <c r="D28" t="s">
        <v>314</v>
      </c>
      <c r="E28" t="s">
        <v>344</v>
      </c>
      <c r="F28">
        <v>0.12429999999999999</v>
      </c>
      <c r="G28">
        <v>9.2899999999999991</v>
      </c>
      <c r="H28">
        <v>10.119999999999999</v>
      </c>
      <c r="I28">
        <v>0</v>
      </c>
      <c r="J28">
        <v>12.07</v>
      </c>
      <c r="K28">
        <v>0</v>
      </c>
      <c r="L28" t="s">
        <v>369</v>
      </c>
      <c r="M28">
        <f t="shared" si="0"/>
        <v>74.738535800482694</v>
      </c>
      <c r="N28">
        <f t="shared" si="1"/>
        <v>81.415929203539818</v>
      </c>
      <c r="O28">
        <f t="shared" si="2"/>
        <v>0</v>
      </c>
      <c r="P28">
        <f t="shared" si="3"/>
        <v>97.103781174577648</v>
      </c>
      <c r="Q28">
        <f t="shared" si="4"/>
        <v>0</v>
      </c>
      <c r="T28" s="7"/>
      <c r="U28" s="7"/>
      <c r="V28" s="30"/>
      <c r="W28" s="30"/>
      <c r="X28" s="37"/>
      <c r="Y28" s="9"/>
      <c r="Z28" t="s">
        <v>74</v>
      </c>
      <c r="AA28">
        <v>4</v>
      </c>
      <c r="AB28" t="s">
        <v>96</v>
      </c>
      <c r="AC28" t="s">
        <v>22</v>
      </c>
      <c r="AD28">
        <v>0</v>
      </c>
    </row>
    <row r="29" spans="1:35" x14ac:dyDescent="0.25">
      <c r="A29" t="s">
        <v>32</v>
      </c>
      <c r="B29">
        <v>3</v>
      </c>
      <c r="C29" t="s">
        <v>62</v>
      </c>
      <c r="D29" t="s">
        <v>313</v>
      </c>
      <c r="E29" t="s">
        <v>345</v>
      </c>
      <c r="F29">
        <v>5.4800000000000001E-2</v>
      </c>
      <c r="G29">
        <v>0</v>
      </c>
      <c r="H29">
        <v>0.2024</v>
      </c>
      <c r="I29">
        <v>0.249</v>
      </c>
      <c r="J29">
        <v>0.14199999999999999</v>
      </c>
      <c r="K29">
        <v>4.8000000000000001E-2</v>
      </c>
      <c r="L29" t="s">
        <v>368</v>
      </c>
      <c r="M29">
        <f t="shared" si="0"/>
        <v>0</v>
      </c>
      <c r="N29">
        <f t="shared" si="1"/>
        <v>3.6934306569343063</v>
      </c>
      <c r="O29">
        <f t="shared" si="2"/>
        <v>4.5437956204379564</v>
      </c>
      <c r="P29">
        <f t="shared" si="3"/>
        <v>2.5912408759124084</v>
      </c>
      <c r="Q29">
        <f t="shared" si="4"/>
        <v>0.87591240875912413</v>
      </c>
      <c r="T29" s="7"/>
      <c r="U29" s="7"/>
      <c r="V29" s="7"/>
      <c r="W29" s="7"/>
      <c r="X29" s="36"/>
      <c r="Y29" s="9"/>
      <c r="Z29" t="s">
        <v>86</v>
      </c>
      <c r="AA29">
        <v>5</v>
      </c>
      <c r="AB29" t="s">
        <v>96</v>
      </c>
      <c r="AC29" t="s">
        <v>309</v>
      </c>
      <c r="AD29">
        <v>0</v>
      </c>
    </row>
    <row r="30" spans="1:35" x14ac:dyDescent="0.25">
      <c r="A30" t="s">
        <v>52</v>
      </c>
      <c r="B30">
        <v>5</v>
      </c>
      <c r="C30" t="s">
        <v>22</v>
      </c>
      <c r="D30" t="s">
        <v>22</v>
      </c>
      <c r="E30" t="s">
        <v>346</v>
      </c>
      <c r="F30" s="34">
        <v>0.38700000000000001</v>
      </c>
      <c r="G30">
        <v>22.400000000000002</v>
      </c>
      <c r="H30">
        <v>10.119999999999999</v>
      </c>
      <c r="I30">
        <v>0</v>
      </c>
      <c r="J30">
        <v>0</v>
      </c>
      <c r="K30">
        <v>0</v>
      </c>
      <c r="L30" t="s">
        <v>346</v>
      </c>
      <c r="M30">
        <f t="shared" si="0"/>
        <v>57.881136950904398</v>
      </c>
      <c r="N30">
        <f t="shared" si="1"/>
        <v>26.14987080103359</v>
      </c>
      <c r="O30">
        <f t="shared" si="2"/>
        <v>0</v>
      </c>
      <c r="P30">
        <f t="shared" si="3"/>
        <v>0</v>
      </c>
      <c r="Q30">
        <f t="shared" si="4"/>
        <v>0</v>
      </c>
      <c r="T30" s="7"/>
      <c r="U30" s="7"/>
      <c r="V30" s="7"/>
      <c r="W30" s="7"/>
      <c r="X30" s="36"/>
      <c r="Y30" s="9"/>
      <c r="Z30" t="s">
        <v>86</v>
      </c>
      <c r="AA30">
        <v>5</v>
      </c>
      <c r="AB30" t="s">
        <v>96</v>
      </c>
      <c r="AC30" t="s">
        <v>310</v>
      </c>
      <c r="AD30">
        <v>0</v>
      </c>
    </row>
    <row r="31" spans="1:35" x14ac:dyDescent="0.25">
      <c r="A31" t="s">
        <v>20</v>
      </c>
      <c r="B31">
        <v>1</v>
      </c>
      <c r="C31" t="s">
        <v>22</v>
      </c>
      <c r="D31" t="s">
        <v>22</v>
      </c>
      <c r="E31" t="s">
        <v>347</v>
      </c>
      <c r="F31" s="34">
        <v>1.1659999999999999</v>
      </c>
      <c r="G31">
        <v>67.2</v>
      </c>
      <c r="H31">
        <v>30.36</v>
      </c>
      <c r="I31">
        <v>0</v>
      </c>
      <c r="J31">
        <v>0</v>
      </c>
      <c r="K31">
        <v>0</v>
      </c>
      <c r="L31" t="s">
        <v>347</v>
      </c>
      <c r="M31">
        <f t="shared" si="0"/>
        <v>57.632933104631221</v>
      </c>
      <c r="N31">
        <f t="shared" si="1"/>
        <v>26.037735849056606</v>
      </c>
      <c r="O31">
        <f t="shared" si="2"/>
        <v>0</v>
      </c>
      <c r="P31">
        <f t="shared" si="3"/>
        <v>0</v>
      </c>
      <c r="Q31">
        <f t="shared" si="4"/>
        <v>0</v>
      </c>
      <c r="T31" s="32"/>
      <c r="U31" s="32"/>
      <c r="V31" s="32"/>
      <c r="W31" s="32"/>
      <c r="X31" s="38"/>
      <c r="Y31" s="9"/>
      <c r="Z31" t="s">
        <v>86</v>
      </c>
      <c r="AA31">
        <v>5</v>
      </c>
      <c r="AB31" t="s">
        <v>96</v>
      </c>
      <c r="AC31" t="s">
        <v>311</v>
      </c>
      <c r="AD31">
        <v>8.4900000000000003E-2</v>
      </c>
      <c r="AE31">
        <v>0</v>
      </c>
      <c r="AF31">
        <v>0</v>
      </c>
      <c r="AG31">
        <v>0</v>
      </c>
      <c r="AH31">
        <v>0</v>
      </c>
      <c r="AI31">
        <v>0</v>
      </c>
    </row>
    <row r="32" spans="1:35" x14ac:dyDescent="0.25">
      <c r="A32" t="s">
        <v>27</v>
      </c>
      <c r="B32">
        <v>2</v>
      </c>
      <c r="C32" t="s">
        <v>29</v>
      </c>
      <c r="D32" t="s">
        <v>375</v>
      </c>
      <c r="E32" t="s">
        <v>348</v>
      </c>
      <c r="F32" s="34">
        <v>6.6600000000000006E-2</v>
      </c>
      <c r="G32">
        <v>9.2899999999999991</v>
      </c>
      <c r="H32">
        <v>10.119999999999999</v>
      </c>
      <c r="I32">
        <v>0</v>
      </c>
      <c r="J32">
        <v>12.07</v>
      </c>
      <c r="K32">
        <v>0</v>
      </c>
      <c r="L32" t="s">
        <v>377</v>
      </c>
      <c r="M32">
        <f t="shared" si="0"/>
        <v>139.48948948948947</v>
      </c>
      <c r="N32">
        <f t="shared" si="1"/>
        <v>151.95195195195191</v>
      </c>
      <c r="O32">
        <f t="shared" si="2"/>
        <v>0</v>
      </c>
      <c r="P32">
        <f t="shared" si="3"/>
        <v>181.23123123123122</v>
      </c>
      <c r="Q32">
        <f t="shared" si="4"/>
        <v>0</v>
      </c>
      <c r="T32" s="32"/>
      <c r="U32" s="32"/>
      <c r="V32" s="32"/>
      <c r="W32" s="32"/>
      <c r="X32" s="38"/>
      <c r="Y32" s="9"/>
      <c r="Z32" t="s">
        <v>86</v>
      </c>
      <c r="AA32">
        <v>5</v>
      </c>
      <c r="AB32" t="s">
        <v>96</v>
      </c>
      <c r="AC32" t="s">
        <v>312</v>
      </c>
      <c r="AD32">
        <v>1.89E-2</v>
      </c>
      <c r="AE32">
        <v>0</v>
      </c>
      <c r="AF32">
        <v>0</v>
      </c>
      <c r="AG32">
        <v>0</v>
      </c>
      <c r="AH32">
        <v>0</v>
      </c>
      <c r="AI32">
        <v>0</v>
      </c>
    </row>
    <row r="33" spans="1:35" x14ac:dyDescent="0.25">
      <c r="A33" t="s">
        <v>27</v>
      </c>
      <c r="B33">
        <v>2</v>
      </c>
      <c r="C33" t="s">
        <v>17</v>
      </c>
      <c r="D33" t="s">
        <v>314</v>
      </c>
      <c r="E33" t="s">
        <v>349</v>
      </c>
      <c r="F33" s="34">
        <v>0.317</v>
      </c>
      <c r="G33">
        <v>6.3</v>
      </c>
      <c r="H33">
        <v>10.119999999999999</v>
      </c>
      <c r="I33">
        <v>0</v>
      </c>
      <c r="J33">
        <v>0</v>
      </c>
      <c r="K33">
        <v>0</v>
      </c>
      <c r="L33" t="s">
        <v>370</v>
      </c>
      <c r="M33">
        <f t="shared" si="0"/>
        <v>19.873817034700316</v>
      </c>
      <c r="N33">
        <f t="shared" si="1"/>
        <v>31.924290220820186</v>
      </c>
      <c r="O33">
        <f t="shared" si="2"/>
        <v>0</v>
      </c>
      <c r="P33">
        <f t="shared" si="3"/>
        <v>0</v>
      </c>
      <c r="Q33">
        <f t="shared" si="4"/>
        <v>0</v>
      </c>
      <c r="T33" s="7"/>
      <c r="U33" s="7"/>
      <c r="V33" s="30"/>
      <c r="W33" s="30"/>
      <c r="X33" s="37"/>
      <c r="Y33" s="9"/>
      <c r="Z33" t="s">
        <v>86</v>
      </c>
      <c r="AA33">
        <v>5</v>
      </c>
      <c r="AB33" t="s">
        <v>96</v>
      </c>
      <c r="AC33" t="s">
        <v>313</v>
      </c>
      <c r="AD33">
        <v>0</v>
      </c>
    </row>
    <row r="34" spans="1:35" x14ac:dyDescent="0.25">
      <c r="A34" t="s">
        <v>50</v>
      </c>
      <c r="B34">
        <v>1</v>
      </c>
      <c r="C34" t="s">
        <v>17</v>
      </c>
      <c r="D34" t="s">
        <v>310</v>
      </c>
      <c r="E34" t="s">
        <v>350</v>
      </c>
      <c r="F34" s="34">
        <v>0.61829999999999996</v>
      </c>
      <c r="G34">
        <v>0.504</v>
      </c>
      <c r="H34">
        <v>0.80959999999999999</v>
      </c>
      <c r="I34">
        <v>0</v>
      </c>
      <c r="J34">
        <v>0</v>
      </c>
      <c r="K34">
        <v>0</v>
      </c>
      <c r="L34" t="s">
        <v>350</v>
      </c>
      <c r="M34">
        <f t="shared" si="0"/>
        <v>0.81513828238719077</v>
      </c>
      <c r="N34">
        <f t="shared" si="1"/>
        <v>1.3093967329775191</v>
      </c>
      <c r="O34">
        <f t="shared" si="2"/>
        <v>0</v>
      </c>
      <c r="P34">
        <f t="shared" si="3"/>
        <v>0</v>
      </c>
      <c r="Q34">
        <f t="shared" si="4"/>
        <v>0</v>
      </c>
      <c r="T34" s="7"/>
      <c r="U34" s="7"/>
      <c r="V34" s="30"/>
      <c r="W34" s="30"/>
      <c r="X34" s="37"/>
      <c r="Y34" s="9"/>
      <c r="Z34" t="s">
        <v>86</v>
      </c>
      <c r="AA34">
        <v>5</v>
      </c>
      <c r="AB34" t="s">
        <v>96</v>
      </c>
      <c r="AC34" t="s">
        <v>314</v>
      </c>
      <c r="AD34">
        <v>0</v>
      </c>
    </row>
    <row r="35" spans="1:35" x14ac:dyDescent="0.25">
      <c r="A35" t="s">
        <v>50</v>
      </c>
      <c r="B35">
        <v>1</v>
      </c>
      <c r="C35" t="s">
        <v>62</v>
      </c>
      <c r="D35" t="s">
        <v>313</v>
      </c>
      <c r="E35" t="s">
        <v>351</v>
      </c>
      <c r="F35" s="9">
        <v>0.16</v>
      </c>
      <c r="G35">
        <v>0</v>
      </c>
      <c r="H35">
        <v>0.80959999999999999</v>
      </c>
      <c r="I35">
        <v>0.996</v>
      </c>
      <c r="J35">
        <v>0.56799999999999995</v>
      </c>
      <c r="K35">
        <v>0.192</v>
      </c>
      <c r="L35" t="s">
        <v>371</v>
      </c>
      <c r="M35">
        <f t="shared" si="0"/>
        <v>0</v>
      </c>
      <c r="N35">
        <f t="shared" si="1"/>
        <v>5.0599999999999996</v>
      </c>
      <c r="O35">
        <f t="shared" si="2"/>
        <v>6.2249999999999996</v>
      </c>
      <c r="P35">
        <f t="shared" si="3"/>
        <v>3.55</v>
      </c>
      <c r="Q35">
        <f t="shared" si="4"/>
        <v>1.2</v>
      </c>
      <c r="T35" s="7"/>
      <c r="U35" s="7"/>
      <c r="V35" s="7"/>
      <c r="W35" s="7"/>
      <c r="X35" s="36"/>
      <c r="Y35" s="9"/>
      <c r="Z35" t="s">
        <v>86</v>
      </c>
      <c r="AA35">
        <v>5</v>
      </c>
      <c r="AB35" t="s">
        <v>96</v>
      </c>
      <c r="AC35" t="s">
        <v>315</v>
      </c>
      <c r="AD35">
        <v>2.7E-2</v>
      </c>
      <c r="AE35">
        <v>0</v>
      </c>
      <c r="AF35">
        <v>0</v>
      </c>
      <c r="AG35">
        <v>0</v>
      </c>
      <c r="AH35">
        <v>0</v>
      </c>
      <c r="AI35">
        <v>0</v>
      </c>
    </row>
    <row r="36" spans="1:35" x14ac:dyDescent="0.25">
      <c r="A36" t="s">
        <v>56</v>
      </c>
      <c r="B36">
        <v>4</v>
      </c>
      <c r="C36" t="s">
        <v>62</v>
      </c>
      <c r="D36" t="s">
        <v>313</v>
      </c>
      <c r="E36" t="s">
        <v>352</v>
      </c>
      <c r="F36">
        <v>6.4000000000000001E-2</v>
      </c>
      <c r="G36">
        <v>0.504</v>
      </c>
      <c r="H36">
        <v>0.80959999999999999</v>
      </c>
      <c r="I36">
        <v>0</v>
      </c>
      <c r="J36">
        <v>0</v>
      </c>
      <c r="K36">
        <v>0</v>
      </c>
      <c r="L36" t="s">
        <v>372</v>
      </c>
      <c r="M36">
        <f t="shared" si="0"/>
        <v>7.875</v>
      </c>
      <c r="N36">
        <f t="shared" si="1"/>
        <v>12.65</v>
      </c>
      <c r="O36">
        <f t="shared" si="2"/>
        <v>0</v>
      </c>
      <c r="P36">
        <f t="shared" si="3"/>
        <v>0</v>
      </c>
      <c r="Q36">
        <f t="shared" si="4"/>
        <v>0</v>
      </c>
      <c r="T36" s="7"/>
      <c r="U36" s="7"/>
      <c r="V36" s="7"/>
      <c r="W36" s="7"/>
      <c r="X36" s="36"/>
      <c r="Y36" s="9"/>
      <c r="Z36" t="s">
        <v>86</v>
      </c>
      <c r="AA36">
        <v>5</v>
      </c>
      <c r="AB36" t="s">
        <v>96</v>
      </c>
      <c r="AC36" t="s">
        <v>316</v>
      </c>
      <c r="AD36">
        <v>9.1800000000000007E-2</v>
      </c>
      <c r="AE36">
        <v>0</v>
      </c>
      <c r="AF36">
        <v>0</v>
      </c>
      <c r="AG36">
        <v>0</v>
      </c>
      <c r="AH36">
        <v>0</v>
      </c>
      <c r="AI36">
        <v>0</v>
      </c>
    </row>
    <row r="37" spans="1:35" x14ac:dyDescent="0.25">
      <c r="A37" t="s">
        <v>56</v>
      </c>
      <c r="B37">
        <v>4</v>
      </c>
      <c r="C37" t="s">
        <v>22</v>
      </c>
      <c r="D37" t="s">
        <v>22</v>
      </c>
      <c r="E37" t="s">
        <v>353</v>
      </c>
      <c r="F37" s="34">
        <v>0.01</v>
      </c>
      <c r="G37">
        <v>1.512</v>
      </c>
      <c r="H37">
        <v>2.4287999999999998</v>
      </c>
      <c r="I37">
        <v>0</v>
      </c>
      <c r="J37">
        <v>0</v>
      </c>
      <c r="K37">
        <v>0</v>
      </c>
      <c r="L37" t="s">
        <v>353</v>
      </c>
      <c r="M37">
        <f t="shared" si="0"/>
        <v>151.19999999999999</v>
      </c>
      <c r="N37">
        <f t="shared" si="1"/>
        <v>242.87999999999997</v>
      </c>
      <c r="O37">
        <f t="shared" si="2"/>
        <v>0</v>
      </c>
      <c r="P37">
        <f t="shared" si="3"/>
        <v>0</v>
      </c>
      <c r="Q37">
        <f t="shared" si="4"/>
        <v>0</v>
      </c>
      <c r="T37" s="7"/>
      <c r="U37" s="7"/>
      <c r="V37" s="30"/>
      <c r="W37" s="30"/>
      <c r="X37" s="37"/>
      <c r="Y37" s="9"/>
      <c r="Z37" t="s">
        <v>86</v>
      </c>
      <c r="AA37">
        <v>5</v>
      </c>
      <c r="AB37" t="s">
        <v>96</v>
      </c>
      <c r="AC37" t="s">
        <v>22</v>
      </c>
      <c r="AD37">
        <v>0</v>
      </c>
    </row>
    <row r="38" spans="1:35" x14ac:dyDescent="0.25">
      <c r="E38" t="s">
        <v>354</v>
      </c>
      <c r="L38" t="s">
        <v>354</v>
      </c>
      <c r="T38" s="7"/>
      <c r="U38" s="7"/>
      <c r="V38" s="7"/>
      <c r="W38" s="7"/>
      <c r="X38" s="36"/>
      <c r="Y38" s="9"/>
      <c r="Z38" t="s">
        <v>48</v>
      </c>
      <c r="AA38">
        <v>2</v>
      </c>
      <c r="AB38" t="s">
        <v>96</v>
      </c>
      <c r="AC38" t="s">
        <v>309</v>
      </c>
      <c r="AD38">
        <v>0</v>
      </c>
    </row>
    <row r="39" spans="1:35" x14ac:dyDescent="0.25">
      <c r="E39" t="s">
        <v>354</v>
      </c>
      <c r="L39" t="s">
        <v>354</v>
      </c>
      <c r="T39" s="7"/>
      <c r="U39" s="7"/>
      <c r="V39" s="30"/>
      <c r="W39" s="30"/>
      <c r="X39" s="37"/>
      <c r="Y39" s="9"/>
      <c r="Z39" t="s">
        <v>48</v>
      </c>
      <c r="AA39">
        <v>2</v>
      </c>
      <c r="AB39" t="s">
        <v>96</v>
      </c>
      <c r="AC39" t="s">
        <v>310</v>
      </c>
      <c r="AD39">
        <v>4.8000000000000001E-2</v>
      </c>
      <c r="AE39" t="s">
        <v>378</v>
      </c>
    </row>
    <row r="40" spans="1:35" x14ac:dyDescent="0.25">
      <c r="E40" t="s">
        <v>354</v>
      </c>
      <c r="L40" t="s">
        <v>354</v>
      </c>
      <c r="T40" s="7"/>
      <c r="U40" s="7"/>
      <c r="V40" s="7"/>
      <c r="W40" s="7"/>
      <c r="X40" s="36"/>
      <c r="Y40" s="9"/>
      <c r="Z40" t="s">
        <v>48</v>
      </c>
      <c r="AA40">
        <v>2</v>
      </c>
      <c r="AB40" t="s">
        <v>96</v>
      </c>
      <c r="AC40" t="s">
        <v>311</v>
      </c>
      <c r="AD40">
        <v>0</v>
      </c>
    </row>
    <row r="41" spans="1:35" x14ac:dyDescent="0.25">
      <c r="E41" t="s">
        <v>354</v>
      </c>
      <c r="L41" t="s">
        <v>354</v>
      </c>
      <c r="T41" s="7"/>
      <c r="U41" s="7"/>
      <c r="V41" s="7"/>
      <c r="W41" s="7"/>
      <c r="X41" s="36"/>
      <c r="Y41" s="33"/>
      <c r="Z41" t="s">
        <v>48</v>
      </c>
      <c r="AA41">
        <v>2</v>
      </c>
      <c r="AB41" t="s">
        <v>96</v>
      </c>
      <c r="AC41" t="s">
        <v>312</v>
      </c>
      <c r="AD41">
        <v>0</v>
      </c>
    </row>
    <row r="42" spans="1:35" x14ac:dyDescent="0.25">
      <c r="E42" t="s">
        <v>354</v>
      </c>
      <c r="L42" t="s">
        <v>354</v>
      </c>
      <c r="T42" s="7"/>
      <c r="U42" s="7"/>
      <c r="V42" s="7"/>
      <c r="W42" s="7"/>
      <c r="X42" s="36"/>
      <c r="Y42" s="33"/>
      <c r="Z42" t="s">
        <v>48</v>
      </c>
      <c r="AA42">
        <v>2</v>
      </c>
      <c r="AB42" t="s">
        <v>96</v>
      </c>
      <c r="AC42" t="s">
        <v>313</v>
      </c>
      <c r="AD42">
        <v>0</v>
      </c>
    </row>
    <row r="43" spans="1:35" x14ac:dyDescent="0.25">
      <c r="E43" t="s">
        <v>354</v>
      </c>
      <c r="L43" t="s">
        <v>354</v>
      </c>
      <c r="T43" s="7"/>
      <c r="U43" s="7"/>
      <c r="V43" s="30"/>
      <c r="W43" s="30"/>
      <c r="X43" s="37"/>
      <c r="Y43" s="9"/>
      <c r="Z43" t="s">
        <v>48</v>
      </c>
      <c r="AA43">
        <v>2</v>
      </c>
      <c r="AB43" t="s">
        <v>96</v>
      </c>
      <c r="AC43" t="s">
        <v>314</v>
      </c>
      <c r="AD43">
        <v>0.25900000000000001</v>
      </c>
      <c r="AE43">
        <v>70.182410423452765</v>
      </c>
      <c r="AF43">
        <v>36.919869706840387</v>
      </c>
      <c r="AG43">
        <v>0</v>
      </c>
      <c r="AH43">
        <v>0</v>
      </c>
      <c r="AI43">
        <v>0</v>
      </c>
    </row>
    <row r="44" spans="1:35" x14ac:dyDescent="0.25">
      <c r="E44" t="s">
        <v>354</v>
      </c>
      <c r="L44" t="s">
        <v>354</v>
      </c>
      <c r="T44" s="7"/>
      <c r="U44" s="7"/>
      <c r="V44" s="30"/>
      <c r="W44" s="30"/>
      <c r="X44" s="37"/>
      <c r="Y44" s="9"/>
      <c r="Z44" t="s">
        <v>48</v>
      </c>
      <c r="AA44">
        <v>2</v>
      </c>
      <c r="AB44" t="s">
        <v>96</v>
      </c>
      <c r="AC44" t="s">
        <v>315</v>
      </c>
      <c r="AD44">
        <v>0</v>
      </c>
    </row>
    <row r="45" spans="1:35" x14ac:dyDescent="0.25">
      <c r="E45" t="s">
        <v>354</v>
      </c>
      <c r="L45" t="s">
        <v>354</v>
      </c>
      <c r="T45" s="7"/>
      <c r="U45" s="7"/>
      <c r="V45" s="30"/>
      <c r="W45" s="30"/>
      <c r="X45" s="37"/>
      <c r="Y45" s="9"/>
      <c r="Z45" t="s">
        <v>48</v>
      </c>
      <c r="AA45">
        <v>2</v>
      </c>
      <c r="AB45" t="s">
        <v>96</v>
      </c>
      <c r="AC45" t="s">
        <v>316</v>
      </c>
      <c r="AD45">
        <v>0</v>
      </c>
    </row>
    <row r="46" spans="1:35" x14ac:dyDescent="0.25">
      <c r="E46" t="s">
        <v>354</v>
      </c>
      <c r="L46" t="s">
        <v>354</v>
      </c>
      <c r="T46" s="7"/>
      <c r="U46" s="7"/>
      <c r="V46" s="30"/>
      <c r="W46" s="30"/>
      <c r="X46" s="37"/>
      <c r="Y46" s="9"/>
      <c r="Z46" t="s">
        <v>48</v>
      </c>
      <c r="AA46">
        <v>2</v>
      </c>
      <c r="AB46" t="s">
        <v>96</v>
      </c>
      <c r="AC46" t="s">
        <v>22</v>
      </c>
      <c r="AD46">
        <v>0</v>
      </c>
    </row>
    <row r="47" spans="1:35" x14ac:dyDescent="0.25">
      <c r="E47" t="s">
        <v>354</v>
      </c>
      <c r="L47" t="s">
        <v>354</v>
      </c>
      <c r="T47" s="7"/>
      <c r="U47" s="7"/>
      <c r="V47" s="30"/>
      <c r="W47" s="30"/>
      <c r="X47" s="37"/>
      <c r="Y47" s="9"/>
      <c r="Z47" t="s">
        <v>31</v>
      </c>
      <c r="AA47">
        <v>3</v>
      </c>
      <c r="AB47" t="s">
        <v>96</v>
      </c>
      <c r="AC47" t="s">
        <v>309</v>
      </c>
      <c r="AD47">
        <v>0</v>
      </c>
    </row>
    <row r="48" spans="1:35" x14ac:dyDescent="0.25">
      <c r="E48" t="s">
        <v>354</v>
      </c>
      <c r="L48" t="s">
        <v>354</v>
      </c>
      <c r="T48" s="7"/>
      <c r="U48" s="7"/>
      <c r="V48" s="30"/>
      <c r="W48" s="30"/>
      <c r="X48" s="37"/>
      <c r="Y48" s="9"/>
      <c r="Z48" t="s">
        <v>31</v>
      </c>
      <c r="AA48">
        <v>3</v>
      </c>
      <c r="AB48" t="s">
        <v>96</v>
      </c>
      <c r="AC48" t="s">
        <v>310</v>
      </c>
      <c r="AD48">
        <v>0</v>
      </c>
    </row>
    <row r="49" spans="5:35" x14ac:dyDescent="0.25">
      <c r="E49" t="s">
        <v>354</v>
      </c>
      <c r="L49" t="s">
        <v>354</v>
      </c>
      <c r="T49" s="7"/>
      <c r="U49" s="7"/>
      <c r="V49" s="7"/>
      <c r="W49" s="7"/>
      <c r="X49" s="36"/>
      <c r="Y49" s="9"/>
      <c r="Z49" t="s">
        <v>31</v>
      </c>
      <c r="AA49">
        <v>3</v>
      </c>
      <c r="AB49" t="s">
        <v>96</v>
      </c>
      <c r="AC49" t="s">
        <v>311</v>
      </c>
      <c r="AD49">
        <v>0</v>
      </c>
    </row>
    <row r="50" spans="5:35" x14ac:dyDescent="0.25">
      <c r="E50" t="s">
        <v>354</v>
      </c>
      <c r="L50" t="s">
        <v>354</v>
      </c>
      <c r="T50" s="7"/>
      <c r="U50" s="7"/>
      <c r="V50" s="30"/>
      <c r="W50" s="30"/>
      <c r="X50" s="37"/>
      <c r="Y50" s="9"/>
      <c r="Z50" t="s">
        <v>31</v>
      </c>
      <c r="AA50">
        <v>3</v>
      </c>
      <c r="AB50" t="s">
        <v>96</v>
      </c>
      <c r="AC50" t="s">
        <v>312</v>
      </c>
      <c r="AD50">
        <v>0</v>
      </c>
    </row>
    <row r="51" spans="5:35" x14ac:dyDescent="0.25">
      <c r="E51" t="s">
        <v>354</v>
      </c>
      <c r="L51" t="s">
        <v>354</v>
      </c>
      <c r="T51" s="7"/>
      <c r="U51" s="7"/>
      <c r="V51" s="7"/>
      <c r="W51" s="7"/>
      <c r="X51" s="36"/>
      <c r="Y51" s="9"/>
      <c r="Z51" t="s">
        <v>31</v>
      </c>
      <c r="AA51">
        <v>3</v>
      </c>
      <c r="AB51" t="s">
        <v>96</v>
      </c>
      <c r="AC51" t="s">
        <v>313</v>
      </c>
      <c r="AD51">
        <v>0</v>
      </c>
    </row>
    <row r="52" spans="5:35" x14ac:dyDescent="0.25">
      <c r="E52" t="s">
        <v>354</v>
      </c>
      <c r="L52" t="s">
        <v>354</v>
      </c>
      <c r="T52" s="7"/>
      <c r="U52" s="7"/>
      <c r="V52" s="30"/>
      <c r="W52" s="30"/>
      <c r="X52" s="37"/>
      <c r="Y52" s="9"/>
      <c r="Z52" t="s">
        <v>31</v>
      </c>
      <c r="AA52">
        <v>3</v>
      </c>
      <c r="AB52" t="s">
        <v>96</v>
      </c>
      <c r="AC52" t="s">
        <v>314</v>
      </c>
      <c r="AD52">
        <v>7.8E-2</v>
      </c>
      <c r="AE52">
        <v>47.641025641025642</v>
      </c>
      <c r="AF52">
        <v>51.897435897435898</v>
      </c>
      <c r="AG52">
        <v>0</v>
      </c>
      <c r="AH52">
        <v>61.897435897435898</v>
      </c>
      <c r="AI52">
        <v>0</v>
      </c>
    </row>
    <row r="53" spans="5:35" x14ac:dyDescent="0.25">
      <c r="E53" t="s">
        <v>354</v>
      </c>
      <c r="L53" t="s">
        <v>354</v>
      </c>
      <c r="T53" s="7"/>
      <c r="U53" s="7"/>
      <c r="V53" s="7"/>
      <c r="W53" s="7"/>
      <c r="X53" s="36"/>
      <c r="Y53" s="9"/>
      <c r="Z53" t="s">
        <v>31</v>
      </c>
      <c r="AA53">
        <v>3</v>
      </c>
      <c r="AB53" t="s">
        <v>96</v>
      </c>
      <c r="AC53" t="s">
        <v>315</v>
      </c>
      <c r="AD53">
        <v>0</v>
      </c>
    </row>
    <row r="54" spans="5:35" x14ac:dyDescent="0.25">
      <c r="E54" t="s">
        <v>354</v>
      </c>
      <c r="L54" t="s">
        <v>354</v>
      </c>
      <c r="T54" s="7"/>
      <c r="U54" s="7"/>
      <c r="V54" s="30"/>
      <c r="W54" s="30"/>
      <c r="X54" s="37"/>
      <c r="Y54" s="9"/>
      <c r="Z54" t="s">
        <v>31</v>
      </c>
      <c r="AA54">
        <v>3</v>
      </c>
      <c r="AB54" t="s">
        <v>96</v>
      </c>
      <c r="AC54" t="s">
        <v>316</v>
      </c>
      <c r="AD54">
        <v>0</v>
      </c>
    </row>
    <row r="55" spans="5:35" x14ac:dyDescent="0.25">
      <c r="E55" t="s">
        <v>354</v>
      </c>
      <c r="L55" t="s">
        <v>354</v>
      </c>
      <c r="T55" s="7"/>
      <c r="U55" s="7"/>
      <c r="V55" s="30"/>
      <c r="W55" s="30"/>
      <c r="X55" s="37"/>
      <c r="Y55" s="9"/>
      <c r="Z55" t="s">
        <v>31</v>
      </c>
      <c r="AA55">
        <v>3</v>
      </c>
      <c r="AB55" t="s">
        <v>96</v>
      </c>
      <c r="AC55" t="s">
        <v>22</v>
      </c>
      <c r="AD55">
        <v>0</v>
      </c>
    </row>
    <row r="56" spans="5:35" x14ac:dyDescent="0.25">
      <c r="E56" t="s">
        <v>354</v>
      </c>
      <c r="L56" t="s">
        <v>354</v>
      </c>
      <c r="T56" s="7"/>
      <c r="U56" s="7"/>
      <c r="V56" s="7"/>
      <c r="W56" s="7"/>
      <c r="X56" s="36"/>
      <c r="Y56" s="9"/>
      <c r="Z56" t="s">
        <v>55</v>
      </c>
      <c r="AA56">
        <v>2</v>
      </c>
      <c r="AB56" t="s">
        <v>96</v>
      </c>
      <c r="AC56" t="s">
        <v>309</v>
      </c>
      <c r="AD56">
        <v>0</v>
      </c>
    </row>
    <row r="57" spans="5:35" x14ac:dyDescent="0.25">
      <c r="E57" t="s">
        <v>354</v>
      </c>
      <c r="L57" t="s">
        <v>354</v>
      </c>
      <c r="T57" s="7"/>
      <c r="U57" s="7"/>
      <c r="V57" s="7"/>
      <c r="W57" s="7"/>
      <c r="X57" s="36"/>
      <c r="Y57" s="9"/>
      <c r="Z57" t="s">
        <v>55</v>
      </c>
      <c r="AA57">
        <v>2</v>
      </c>
      <c r="AB57" t="s">
        <v>96</v>
      </c>
      <c r="AC57" t="s">
        <v>310</v>
      </c>
      <c r="AD57">
        <v>6.2E-2</v>
      </c>
    </row>
    <row r="58" spans="5:35" x14ac:dyDescent="0.25">
      <c r="E58" t="s">
        <v>354</v>
      </c>
      <c r="L58" t="s">
        <v>354</v>
      </c>
      <c r="T58" s="7"/>
      <c r="U58" s="7"/>
      <c r="V58" s="7"/>
      <c r="W58" s="7"/>
      <c r="X58" s="36"/>
      <c r="Y58" s="9"/>
      <c r="Z58" t="s">
        <v>55</v>
      </c>
      <c r="AA58">
        <v>2</v>
      </c>
      <c r="AB58" t="s">
        <v>96</v>
      </c>
      <c r="AC58" t="s">
        <v>311</v>
      </c>
      <c r="AD58">
        <v>1.7000000000000001E-2</v>
      </c>
    </row>
    <row r="59" spans="5:35" x14ac:dyDescent="0.25">
      <c r="E59" t="s">
        <v>354</v>
      </c>
      <c r="L59" t="s">
        <v>354</v>
      </c>
      <c r="T59" s="7"/>
      <c r="U59" s="7"/>
      <c r="V59" s="7"/>
      <c r="W59" s="7"/>
      <c r="X59" s="36"/>
      <c r="Y59" s="9"/>
      <c r="Z59" t="s">
        <v>55</v>
      </c>
      <c r="AA59">
        <v>2</v>
      </c>
      <c r="AB59" t="s">
        <v>96</v>
      </c>
      <c r="AC59" t="s">
        <v>312</v>
      </c>
      <c r="AD59">
        <v>0</v>
      </c>
    </row>
    <row r="60" spans="5:35" x14ac:dyDescent="0.25">
      <c r="E60" t="s">
        <v>354</v>
      </c>
      <c r="L60" t="s">
        <v>354</v>
      </c>
      <c r="T60" s="7"/>
      <c r="U60" s="7"/>
      <c r="V60" s="7"/>
      <c r="W60" s="7"/>
      <c r="X60" s="36"/>
      <c r="Y60" s="9"/>
      <c r="Z60" t="s">
        <v>55</v>
      </c>
      <c r="AA60">
        <v>2</v>
      </c>
      <c r="AB60" t="s">
        <v>96</v>
      </c>
      <c r="AC60" t="s">
        <v>313</v>
      </c>
      <c r="AD60">
        <v>3.5000000000000003E-2</v>
      </c>
    </row>
    <row r="61" spans="5:35" x14ac:dyDescent="0.25">
      <c r="E61" t="s">
        <v>354</v>
      </c>
      <c r="L61" t="s">
        <v>354</v>
      </c>
      <c r="T61" s="7"/>
      <c r="U61" s="7"/>
      <c r="V61" s="30"/>
      <c r="W61" s="30"/>
      <c r="X61" s="37"/>
      <c r="Y61" s="9"/>
      <c r="Z61" t="s">
        <v>55</v>
      </c>
      <c r="AA61">
        <v>2</v>
      </c>
      <c r="AB61" t="s">
        <v>96</v>
      </c>
      <c r="AC61" t="s">
        <v>314</v>
      </c>
      <c r="AD61">
        <v>0</v>
      </c>
      <c r="AE61" s="20">
        <v>4.4210526315789469</v>
      </c>
      <c r="AF61" s="20">
        <v>7.1017543859649122</v>
      </c>
      <c r="AG61" s="20">
        <v>0</v>
      </c>
      <c r="AH61" s="20">
        <v>0</v>
      </c>
      <c r="AI61" s="20">
        <v>0</v>
      </c>
    </row>
    <row r="62" spans="5:35" x14ac:dyDescent="0.25">
      <c r="E62" t="s">
        <v>354</v>
      </c>
      <c r="L62" t="s">
        <v>354</v>
      </c>
      <c r="T62" s="7"/>
      <c r="U62" s="7"/>
      <c r="V62" s="7"/>
      <c r="W62" s="7"/>
      <c r="X62" s="36"/>
      <c r="Y62" s="9"/>
      <c r="Z62" t="s">
        <v>55</v>
      </c>
      <c r="AA62">
        <v>2</v>
      </c>
      <c r="AB62" t="s">
        <v>96</v>
      </c>
      <c r="AC62" t="s">
        <v>315</v>
      </c>
      <c r="AD62">
        <v>0</v>
      </c>
    </row>
    <row r="63" spans="5:35" x14ac:dyDescent="0.25">
      <c r="E63" t="s">
        <v>354</v>
      </c>
      <c r="L63" t="s">
        <v>354</v>
      </c>
      <c r="T63" s="7"/>
      <c r="U63" s="7"/>
      <c r="V63" s="7"/>
      <c r="W63" s="7"/>
      <c r="X63" s="36"/>
      <c r="Y63" s="9"/>
      <c r="Z63" t="s">
        <v>55</v>
      </c>
      <c r="AA63">
        <v>2</v>
      </c>
      <c r="AB63" t="s">
        <v>96</v>
      </c>
      <c r="AC63" t="s">
        <v>316</v>
      </c>
      <c r="AD63">
        <v>0</v>
      </c>
    </row>
    <row r="64" spans="5:35" x14ac:dyDescent="0.25">
      <c r="E64" t="s">
        <v>354</v>
      </c>
      <c r="L64" t="s">
        <v>354</v>
      </c>
      <c r="T64" s="7"/>
      <c r="U64" s="7"/>
      <c r="V64" s="7"/>
      <c r="W64" s="7"/>
      <c r="X64" s="36"/>
      <c r="Y64" s="9"/>
      <c r="Z64" t="s">
        <v>55</v>
      </c>
      <c r="AA64">
        <v>2</v>
      </c>
      <c r="AB64" t="s">
        <v>96</v>
      </c>
      <c r="AC64" t="s">
        <v>22</v>
      </c>
      <c r="AD64">
        <v>0</v>
      </c>
    </row>
    <row r="65" spans="5:36" x14ac:dyDescent="0.25">
      <c r="E65" t="s">
        <v>354</v>
      </c>
      <c r="L65" t="s">
        <v>354</v>
      </c>
      <c r="T65" s="7"/>
      <c r="U65" s="7"/>
      <c r="V65" s="30"/>
      <c r="W65" s="30"/>
      <c r="X65" s="37"/>
      <c r="Y65" s="9"/>
      <c r="Z65" t="s">
        <v>24</v>
      </c>
      <c r="AA65">
        <v>4</v>
      </c>
      <c r="AB65" t="s">
        <v>96</v>
      </c>
      <c r="AC65" t="s">
        <v>309</v>
      </c>
      <c r="AD65">
        <v>0</v>
      </c>
    </row>
    <row r="66" spans="5:36" x14ac:dyDescent="0.25">
      <c r="E66" t="s">
        <v>354</v>
      </c>
      <c r="L66" t="s">
        <v>354</v>
      </c>
      <c r="T66" s="7"/>
      <c r="U66" s="7"/>
      <c r="V66" s="30"/>
      <c r="W66" s="30"/>
      <c r="X66" s="37"/>
      <c r="Y66" s="9"/>
      <c r="Z66" t="s">
        <v>24</v>
      </c>
      <c r="AA66">
        <v>4</v>
      </c>
      <c r="AB66" t="s">
        <v>96</v>
      </c>
      <c r="AC66" t="s">
        <v>310</v>
      </c>
      <c r="AD66">
        <v>5.246E-2</v>
      </c>
      <c r="AE66">
        <v>16.750811395600433</v>
      </c>
      <c r="AF66">
        <v>18.247385503065271</v>
      </c>
      <c r="AG66">
        <v>0</v>
      </c>
      <c r="AH66">
        <v>21.763433104940496</v>
      </c>
      <c r="AI66">
        <v>0</v>
      </c>
    </row>
    <row r="67" spans="5:36" x14ac:dyDescent="0.25">
      <c r="E67" t="s">
        <v>354</v>
      </c>
      <c r="L67" t="s">
        <v>354</v>
      </c>
      <c r="T67" s="7"/>
      <c r="U67" s="7"/>
      <c r="V67" s="7"/>
      <c r="W67" s="7"/>
      <c r="X67" s="36"/>
      <c r="Y67" s="9"/>
      <c r="Z67" t="s">
        <v>24</v>
      </c>
      <c r="AA67">
        <v>4</v>
      </c>
      <c r="AB67" t="s">
        <v>96</v>
      </c>
      <c r="AC67" t="s">
        <v>311</v>
      </c>
      <c r="AD67">
        <v>3.0000000000000001E-3</v>
      </c>
    </row>
    <row r="68" spans="5:36" x14ac:dyDescent="0.25">
      <c r="E68" t="s">
        <v>354</v>
      </c>
      <c r="L68" t="s">
        <v>354</v>
      </c>
      <c r="T68" s="7"/>
      <c r="U68" s="7"/>
      <c r="V68" s="7"/>
      <c r="W68" s="7"/>
      <c r="X68" s="36"/>
      <c r="Y68" s="9"/>
      <c r="Z68" t="s">
        <v>24</v>
      </c>
      <c r="AA68">
        <v>4</v>
      </c>
      <c r="AB68" t="s">
        <v>96</v>
      </c>
      <c r="AC68" t="s">
        <v>312</v>
      </c>
      <c r="AD68">
        <v>0</v>
      </c>
    </row>
    <row r="69" spans="5:36" x14ac:dyDescent="0.25">
      <c r="E69" t="s">
        <v>354</v>
      </c>
      <c r="L69" t="s">
        <v>354</v>
      </c>
      <c r="T69" s="7"/>
      <c r="U69" s="7"/>
      <c r="V69" s="7"/>
      <c r="W69" s="7"/>
      <c r="X69" s="36"/>
      <c r="Y69" s="9"/>
      <c r="Z69" t="s">
        <v>24</v>
      </c>
      <c r="AA69">
        <v>4</v>
      </c>
      <c r="AB69" t="s">
        <v>96</v>
      </c>
      <c r="AC69" t="s">
        <v>313</v>
      </c>
      <c r="AD69">
        <v>0</v>
      </c>
    </row>
    <row r="70" spans="5:36" x14ac:dyDescent="0.25">
      <c r="E70" t="s">
        <v>354</v>
      </c>
      <c r="L70" t="s">
        <v>354</v>
      </c>
      <c r="T70" s="7"/>
      <c r="U70" s="7"/>
      <c r="V70" s="7"/>
      <c r="W70" s="7"/>
      <c r="X70" s="36"/>
      <c r="Y70" s="9"/>
      <c r="Z70" t="s">
        <v>24</v>
      </c>
      <c r="AA70">
        <v>4</v>
      </c>
      <c r="AB70" t="s">
        <v>96</v>
      </c>
      <c r="AC70" t="s">
        <v>314</v>
      </c>
      <c r="AD70">
        <v>0</v>
      </c>
    </row>
    <row r="71" spans="5:36" x14ac:dyDescent="0.25">
      <c r="E71" t="s">
        <v>354</v>
      </c>
      <c r="L71" t="s">
        <v>354</v>
      </c>
      <c r="T71" s="7"/>
      <c r="U71" s="7"/>
      <c r="V71" s="7"/>
      <c r="W71" s="7"/>
      <c r="X71" s="36"/>
      <c r="Y71" s="9"/>
      <c r="Z71" t="s">
        <v>24</v>
      </c>
      <c r="AA71">
        <v>4</v>
      </c>
      <c r="AB71" t="s">
        <v>96</v>
      </c>
      <c r="AC71" t="s">
        <v>315</v>
      </c>
      <c r="AD71">
        <v>0</v>
      </c>
    </row>
    <row r="72" spans="5:36" x14ac:dyDescent="0.25">
      <c r="E72" t="s">
        <v>354</v>
      </c>
      <c r="L72" t="s">
        <v>354</v>
      </c>
      <c r="T72" s="7"/>
      <c r="U72" s="7"/>
      <c r="V72" s="30"/>
      <c r="W72" s="30"/>
      <c r="X72" s="37"/>
      <c r="Y72" s="9"/>
      <c r="Z72" t="s">
        <v>24</v>
      </c>
      <c r="AA72">
        <v>4</v>
      </c>
      <c r="AB72" t="s">
        <v>96</v>
      </c>
      <c r="AC72" t="s">
        <v>316</v>
      </c>
      <c r="AD72">
        <v>8.8874000000000002E-3</v>
      </c>
      <c r="AE72">
        <v>0</v>
      </c>
      <c r="AF72">
        <v>0</v>
      </c>
      <c r="AG72">
        <v>0</v>
      </c>
      <c r="AH72">
        <v>0</v>
      </c>
      <c r="AI72">
        <v>0</v>
      </c>
    </row>
    <row r="73" spans="5:36" x14ac:dyDescent="0.25">
      <c r="E73" t="s">
        <v>354</v>
      </c>
      <c r="L73" t="s">
        <v>354</v>
      </c>
      <c r="T73" s="7"/>
      <c r="U73" s="7"/>
      <c r="V73" s="7"/>
      <c r="W73" s="7"/>
      <c r="X73" s="36"/>
      <c r="Y73" s="9"/>
      <c r="Z73" t="s">
        <v>24</v>
      </c>
      <c r="AA73">
        <v>4</v>
      </c>
      <c r="AB73" t="s">
        <v>96</v>
      </c>
      <c r="AC73" t="s">
        <v>22</v>
      </c>
      <c r="AD73">
        <v>0</v>
      </c>
    </row>
    <row r="74" spans="5:36" x14ac:dyDescent="0.25">
      <c r="E74" t="s">
        <v>354</v>
      </c>
      <c r="L74" t="s">
        <v>354</v>
      </c>
      <c r="T74" s="7"/>
      <c r="U74" s="7"/>
      <c r="V74" s="7"/>
      <c r="W74" s="7"/>
      <c r="X74" s="36"/>
      <c r="Y74" s="9"/>
      <c r="Z74" t="s">
        <v>39</v>
      </c>
      <c r="AA74">
        <v>5</v>
      </c>
      <c r="AB74" t="s">
        <v>96</v>
      </c>
      <c r="AC74" t="s">
        <v>309</v>
      </c>
      <c r="AD74">
        <v>0</v>
      </c>
    </row>
    <row r="75" spans="5:36" x14ac:dyDescent="0.25">
      <c r="E75" t="s">
        <v>354</v>
      </c>
      <c r="L75" t="s">
        <v>354</v>
      </c>
      <c r="T75" s="7"/>
      <c r="U75" s="7"/>
      <c r="V75" s="7"/>
      <c r="W75" s="7"/>
      <c r="X75" s="36"/>
      <c r="Y75" s="9"/>
      <c r="Z75" t="s">
        <v>39</v>
      </c>
      <c r="AA75">
        <v>5</v>
      </c>
      <c r="AB75" t="s">
        <v>96</v>
      </c>
      <c r="AC75" t="s">
        <v>310</v>
      </c>
      <c r="AD75">
        <v>0</v>
      </c>
    </row>
    <row r="76" spans="5:36" x14ac:dyDescent="0.25">
      <c r="E76" t="s">
        <v>354</v>
      </c>
      <c r="L76" t="s">
        <v>354</v>
      </c>
      <c r="T76" s="7"/>
      <c r="U76" s="7"/>
      <c r="V76" s="7"/>
      <c r="W76" s="7"/>
      <c r="X76" s="36"/>
      <c r="Y76" s="9"/>
      <c r="Z76" t="s">
        <v>39</v>
      </c>
      <c r="AA76">
        <v>5</v>
      </c>
      <c r="AB76" t="s">
        <v>96</v>
      </c>
      <c r="AC76" t="s">
        <v>311</v>
      </c>
      <c r="AD76">
        <v>0</v>
      </c>
    </row>
    <row r="77" spans="5:36" x14ac:dyDescent="0.25">
      <c r="E77" t="s">
        <v>354</v>
      </c>
      <c r="L77" t="s">
        <v>354</v>
      </c>
      <c r="T77" s="7"/>
      <c r="U77" s="7"/>
      <c r="V77" s="30"/>
      <c r="W77" s="30"/>
      <c r="X77" s="37"/>
      <c r="Y77" s="9"/>
      <c r="Z77" t="s">
        <v>39</v>
      </c>
      <c r="AA77">
        <v>5</v>
      </c>
      <c r="AB77" t="s">
        <v>96</v>
      </c>
      <c r="AC77" t="s">
        <v>312</v>
      </c>
      <c r="AD77">
        <v>0</v>
      </c>
    </row>
    <row r="78" spans="5:36" x14ac:dyDescent="0.25">
      <c r="E78" t="s">
        <v>354</v>
      </c>
      <c r="L78" t="s">
        <v>354</v>
      </c>
      <c r="T78" s="7"/>
      <c r="U78" s="7"/>
      <c r="V78" s="7"/>
      <c r="W78" s="7"/>
      <c r="X78" s="36"/>
      <c r="Y78" s="9"/>
      <c r="Z78" t="s">
        <v>39</v>
      </c>
      <c r="AA78">
        <v>5</v>
      </c>
      <c r="AB78" t="s">
        <v>96</v>
      </c>
      <c r="AC78" t="s">
        <v>313</v>
      </c>
      <c r="AD78">
        <v>0.40468730000000003</v>
      </c>
      <c r="AE78">
        <v>0</v>
      </c>
      <c r="AF78">
        <v>0.50013924331205839</v>
      </c>
      <c r="AG78">
        <v>0.61528987937106006</v>
      </c>
      <c r="AH78">
        <v>0.35088820429996193</v>
      </c>
      <c r="AI78">
        <v>0.11861009722815616</v>
      </c>
      <c r="AJ78" s="20" t="s">
        <v>379</v>
      </c>
    </row>
    <row r="79" spans="5:36" x14ac:dyDescent="0.25">
      <c r="E79" t="s">
        <v>354</v>
      </c>
      <c r="L79" t="s">
        <v>354</v>
      </c>
      <c r="T79" s="7"/>
      <c r="U79" s="7"/>
      <c r="V79" s="7"/>
      <c r="W79" s="7"/>
      <c r="X79" s="36"/>
      <c r="Y79" s="9"/>
      <c r="Z79" t="s">
        <v>39</v>
      </c>
      <c r="AA79">
        <v>5</v>
      </c>
      <c r="AB79" t="s">
        <v>96</v>
      </c>
      <c r="AC79" t="s">
        <v>314</v>
      </c>
      <c r="AD79">
        <v>0.24399999999999999</v>
      </c>
      <c r="AE79">
        <v>6.33688524590164</v>
      </c>
      <c r="AF79">
        <v>6.6360655737704919</v>
      </c>
      <c r="AG79">
        <v>0</v>
      </c>
      <c r="AH79">
        <v>8.9040983606557376</v>
      </c>
      <c r="AI79">
        <v>0</v>
      </c>
    </row>
    <row r="80" spans="5:36" x14ac:dyDescent="0.25">
      <c r="E80" t="s">
        <v>354</v>
      </c>
      <c r="L80" t="s">
        <v>354</v>
      </c>
      <c r="T80" s="7"/>
      <c r="U80" s="7"/>
      <c r="V80" s="30"/>
      <c r="W80" s="30"/>
      <c r="X80" s="37"/>
      <c r="Y80" s="9"/>
      <c r="Z80" t="s">
        <v>39</v>
      </c>
      <c r="AA80">
        <v>5</v>
      </c>
      <c r="AB80" t="s">
        <v>96</v>
      </c>
      <c r="AC80" t="s">
        <v>315</v>
      </c>
      <c r="AD80">
        <v>0</v>
      </c>
    </row>
    <row r="81" spans="5:39" x14ac:dyDescent="0.25">
      <c r="E81" t="s">
        <v>354</v>
      </c>
      <c r="L81" t="s">
        <v>354</v>
      </c>
      <c r="T81" s="7"/>
      <c r="U81" s="7"/>
      <c r="V81" s="30"/>
      <c r="W81" s="30"/>
      <c r="X81" s="37"/>
      <c r="Y81" s="9"/>
      <c r="Z81" t="s">
        <v>39</v>
      </c>
      <c r="AA81">
        <v>5</v>
      </c>
      <c r="AB81" t="s">
        <v>96</v>
      </c>
      <c r="AC81" t="s">
        <v>316</v>
      </c>
      <c r="AD81">
        <v>0</v>
      </c>
    </row>
    <row r="82" spans="5:39" x14ac:dyDescent="0.25">
      <c r="E82" t="s">
        <v>354</v>
      </c>
      <c r="L82" t="s">
        <v>354</v>
      </c>
      <c r="T82" s="7"/>
      <c r="U82" s="7"/>
      <c r="V82" s="7"/>
      <c r="W82" s="7"/>
      <c r="X82" s="36"/>
      <c r="Y82" s="9"/>
      <c r="Z82" t="s">
        <v>39</v>
      </c>
      <c r="AA82">
        <v>5</v>
      </c>
      <c r="AB82" t="s">
        <v>96</v>
      </c>
      <c r="AC82" t="s">
        <v>22</v>
      </c>
      <c r="AD82">
        <v>0</v>
      </c>
    </row>
    <row r="83" spans="5:39" x14ac:dyDescent="0.25">
      <c r="E83" t="s">
        <v>354</v>
      </c>
      <c r="L83" t="s">
        <v>354</v>
      </c>
      <c r="T83" s="7"/>
      <c r="U83" s="7"/>
      <c r="V83" s="7"/>
      <c r="W83" s="7"/>
      <c r="X83" s="36"/>
      <c r="Y83" s="9"/>
      <c r="Z83" t="s">
        <v>76</v>
      </c>
      <c r="AA83">
        <v>4</v>
      </c>
      <c r="AB83" t="s">
        <v>96</v>
      </c>
      <c r="AC83" t="s">
        <v>309</v>
      </c>
      <c r="AD83">
        <v>0</v>
      </c>
    </row>
    <row r="84" spans="5:39" x14ac:dyDescent="0.25">
      <c r="E84" t="s">
        <v>354</v>
      </c>
      <c r="L84" t="s">
        <v>354</v>
      </c>
      <c r="T84" s="7"/>
      <c r="U84" s="7"/>
      <c r="V84" s="7"/>
      <c r="W84" s="7"/>
      <c r="X84" s="36"/>
      <c r="Y84" s="9"/>
      <c r="Z84" t="s">
        <v>76</v>
      </c>
      <c r="AA84">
        <v>4</v>
      </c>
      <c r="AB84" t="s">
        <v>96</v>
      </c>
      <c r="AC84" t="s">
        <v>310</v>
      </c>
      <c r="AD84">
        <v>3.6900000000000002E-2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</row>
    <row r="85" spans="5:39" x14ac:dyDescent="0.25">
      <c r="E85" t="s">
        <v>354</v>
      </c>
      <c r="L85" t="s">
        <v>354</v>
      </c>
      <c r="T85" s="7"/>
      <c r="U85" s="7"/>
      <c r="V85" s="30"/>
      <c r="W85" s="30"/>
      <c r="X85" s="37"/>
      <c r="Y85" s="9"/>
      <c r="Z85" t="s">
        <v>76</v>
      </c>
      <c r="AA85">
        <v>4</v>
      </c>
      <c r="AB85" t="s">
        <v>96</v>
      </c>
      <c r="AC85" t="s">
        <v>311</v>
      </c>
      <c r="AD85">
        <v>0</v>
      </c>
    </row>
    <row r="86" spans="5:39" x14ac:dyDescent="0.25">
      <c r="E86" t="s">
        <v>354</v>
      </c>
      <c r="L86" t="s">
        <v>354</v>
      </c>
      <c r="T86" s="7"/>
      <c r="U86" s="7"/>
      <c r="V86" s="30"/>
      <c r="W86" s="30"/>
      <c r="X86" s="37"/>
      <c r="Y86" s="9"/>
      <c r="Z86" t="s">
        <v>76</v>
      </c>
      <c r="AA86">
        <v>4</v>
      </c>
      <c r="AB86" t="s">
        <v>96</v>
      </c>
      <c r="AC86" t="s">
        <v>312</v>
      </c>
      <c r="AD86">
        <v>0</v>
      </c>
    </row>
    <row r="87" spans="5:39" x14ac:dyDescent="0.25">
      <c r="E87" t="s">
        <v>354</v>
      </c>
      <c r="L87" t="s">
        <v>354</v>
      </c>
      <c r="T87" s="7"/>
      <c r="U87" s="7"/>
      <c r="V87" s="7"/>
      <c r="W87" s="7"/>
      <c r="X87" s="36"/>
      <c r="Y87" s="9"/>
      <c r="Z87" t="s">
        <v>76</v>
      </c>
      <c r="AA87">
        <v>4</v>
      </c>
      <c r="AB87" t="s">
        <v>96</v>
      </c>
      <c r="AC87" t="s">
        <v>313</v>
      </c>
      <c r="AD87">
        <v>2.39732E-2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</row>
    <row r="88" spans="5:39" x14ac:dyDescent="0.25">
      <c r="E88" t="s">
        <v>354</v>
      </c>
      <c r="L88" t="s">
        <v>354</v>
      </c>
      <c r="T88" s="32"/>
      <c r="U88" s="32"/>
      <c r="V88" s="32"/>
      <c r="W88" s="32"/>
      <c r="X88" s="38"/>
      <c r="Y88" s="9"/>
      <c r="Z88" t="s">
        <v>76</v>
      </c>
      <c r="AA88">
        <v>4</v>
      </c>
      <c r="AB88" t="s">
        <v>96</v>
      </c>
      <c r="AC88" t="s">
        <v>314</v>
      </c>
      <c r="AD88">
        <v>2.7E-2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</row>
    <row r="89" spans="5:39" x14ac:dyDescent="0.25">
      <c r="E89" t="s">
        <v>354</v>
      </c>
      <c r="L89" t="s">
        <v>354</v>
      </c>
      <c r="T89" s="32"/>
      <c r="U89" s="32"/>
      <c r="V89" s="32"/>
      <c r="W89" s="32"/>
      <c r="X89" s="38"/>
      <c r="Y89" s="9"/>
      <c r="Z89" t="s">
        <v>76</v>
      </c>
      <c r="AA89">
        <v>4</v>
      </c>
      <c r="AB89" t="s">
        <v>96</v>
      </c>
      <c r="AC89" t="s">
        <v>315</v>
      </c>
      <c r="AD89">
        <v>0</v>
      </c>
    </row>
    <row r="90" spans="5:39" x14ac:dyDescent="0.25">
      <c r="E90" t="s">
        <v>354</v>
      </c>
      <c r="L90" t="s">
        <v>354</v>
      </c>
      <c r="T90" s="32"/>
      <c r="U90" s="32"/>
      <c r="V90" s="32"/>
      <c r="W90" s="32"/>
      <c r="X90" s="38"/>
      <c r="Y90" s="9"/>
      <c r="Z90" t="s">
        <v>76</v>
      </c>
      <c r="AA90">
        <v>4</v>
      </c>
      <c r="AB90" t="s">
        <v>96</v>
      </c>
      <c r="AC90" t="s">
        <v>316</v>
      </c>
      <c r="AD90">
        <v>0</v>
      </c>
    </row>
    <row r="91" spans="5:39" x14ac:dyDescent="0.25">
      <c r="E91" t="s">
        <v>354</v>
      </c>
      <c r="L91" t="s">
        <v>354</v>
      </c>
      <c r="T91" s="7"/>
      <c r="U91" s="7"/>
      <c r="V91" s="7"/>
      <c r="W91" s="7"/>
      <c r="X91" s="36"/>
      <c r="Y91" s="9"/>
      <c r="Z91" t="s">
        <v>76</v>
      </c>
      <c r="AA91">
        <v>4</v>
      </c>
      <c r="AB91" t="s">
        <v>96</v>
      </c>
      <c r="AC91" t="s">
        <v>22</v>
      </c>
      <c r="AD91">
        <v>0</v>
      </c>
    </row>
    <row r="92" spans="5:39" x14ac:dyDescent="0.25">
      <c r="E92" t="s">
        <v>354</v>
      </c>
      <c r="L92" t="s">
        <v>354</v>
      </c>
      <c r="T92" s="7"/>
      <c r="U92" s="7"/>
      <c r="V92" s="30"/>
      <c r="W92" s="30"/>
      <c r="X92" s="37"/>
      <c r="Y92" s="9"/>
      <c r="Z92" t="s">
        <v>12</v>
      </c>
      <c r="AA92">
        <v>3</v>
      </c>
      <c r="AB92" t="s">
        <v>96</v>
      </c>
      <c r="AC92" t="s">
        <v>309</v>
      </c>
      <c r="AD92">
        <v>0</v>
      </c>
    </row>
    <row r="93" spans="5:39" x14ac:dyDescent="0.25">
      <c r="E93" t="s">
        <v>354</v>
      </c>
      <c r="L93" t="s">
        <v>354</v>
      </c>
      <c r="T93" s="7"/>
      <c r="U93" s="7"/>
      <c r="V93" s="7"/>
      <c r="W93" s="7"/>
      <c r="X93" s="36"/>
      <c r="Y93" s="9"/>
      <c r="Z93" t="s">
        <v>12</v>
      </c>
      <c r="AA93">
        <v>3</v>
      </c>
      <c r="AB93" t="s">
        <v>96</v>
      </c>
      <c r="AC93" t="s">
        <v>310</v>
      </c>
      <c r="AD93">
        <v>0.371</v>
      </c>
    </row>
    <row r="94" spans="5:39" x14ac:dyDescent="0.25">
      <c r="E94" t="s">
        <v>354</v>
      </c>
      <c r="L94" t="s">
        <v>354</v>
      </c>
      <c r="T94" s="32"/>
      <c r="U94" s="32"/>
      <c r="V94" s="32"/>
      <c r="W94" s="32"/>
      <c r="X94" s="38"/>
      <c r="Y94" s="9"/>
      <c r="Z94" t="s">
        <v>12</v>
      </c>
      <c r="AA94">
        <v>3</v>
      </c>
      <c r="AB94" t="s">
        <v>96</v>
      </c>
      <c r="AC94" t="s">
        <v>311</v>
      </c>
      <c r="AD94">
        <v>0</v>
      </c>
      <c r="AL94" s="31"/>
      <c r="AM94" s="31"/>
    </row>
    <row r="95" spans="5:39" x14ac:dyDescent="0.25">
      <c r="E95" t="s">
        <v>354</v>
      </c>
      <c r="L95" t="s">
        <v>354</v>
      </c>
      <c r="T95" s="32"/>
      <c r="U95" s="32"/>
      <c r="V95" s="32"/>
      <c r="W95" s="32"/>
      <c r="X95" s="38"/>
      <c r="Y95" s="9"/>
      <c r="Z95" t="s">
        <v>12</v>
      </c>
      <c r="AA95">
        <v>3</v>
      </c>
      <c r="AB95" t="s">
        <v>96</v>
      </c>
      <c r="AC95" t="s">
        <v>312</v>
      </c>
      <c r="AD95">
        <v>0</v>
      </c>
      <c r="AL95" s="31"/>
      <c r="AM95" s="31"/>
    </row>
    <row r="96" spans="5:39" x14ac:dyDescent="0.25">
      <c r="E96" t="s">
        <v>354</v>
      </c>
      <c r="L96" t="s">
        <v>354</v>
      </c>
      <c r="T96" s="7"/>
      <c r="U96" s="7"/>
      <c r="V96" s="7"/>
      <c r="W96" s="7"/>
      <c r="X96" s="36"/>
      <c r="Y96" s="9"/>
      <c r="Z96" t="s">
        <v>12</v>
      </c>
      <c r="AA96">
        <v>3</v>
      </c>
      <c r="AB96" t="s">
        <v>96</v>
      </c>
      <c r="AC96" t="s">
        <v>313</v>
      </c>
      <c r="AD96">
        <v>0</v>
      </c>
      <c r="AL96" s="31"/>
      <c r="AM96" s="31"/>
    </row>
    <row r="97" spans="5:39" x14ac:dyDescent="0.25">
      <c r="E97" t="s">
        <v>354</v>
      </c>
      <c r="L97" t="s">
        <v>354</v>
      </c>
      <c r="T97" s="7"/>
      <c r="U97" s="7"/>
      <c r="V97" s="7"/>
      <c r="W97" s="7"/>
      <c r="X97" s="36"/>
      <c r="Y97" s="9"/>
      <c r="Z97" t="s">
        <v>12</v>
      </c>
      <c r="AA97">
        <v>3</v>
      </c>
      <c r="AB97" t="s">
        <v>96</v>
      </c>
      <c r="AC97" t="s">
        <v>314</v>
      </c>
      <c r="AD97">
        <v>3.7999999999999999E-2</v>
      </c>
      <c r="AE97">
        <v>567.63157894736844</v>
      </c>
      <c r="AF97">
        <v>532.63157894736844</v>
      </c>
      <c r="AG97">
        <v>0</v>
      </c>
      <c r="AH97">
        <v>952.89473684210532</v>
      </c>
      <c r="AI97">
        <v>0</v>
      </c>
      <c r="AJ97" s="20" t="s">
        <v>378</v>
      </c>
      <c r="AL97" s="31"/>
      <c r="AM97" s="31"/>
    </row>
    <row r="98" spans="5:39" x14ac:dyDescent="0.25">
      <c r="E98" t="s">
        <v>354</v>
      </c>
      <c r="L98" t="s">
        <v>354</v>
      </c>
      <c r="T98" s="7"/>
      <c r="U98" s="7"/>
      <c r="V98" s="30"/>
      <c r="W98" s="30"/>
      <c r="X98" s="37"/>
      <c r="Y98" s="9"/>
      <c r="Z98" t="s">
        <v>12</v>
      </c>
      <c r="AA98">
        <v>3</v>
      </c>
      <c r="AB98" t="s">
        <v>96</v>
      </c>
      <c r="AC98" t="s">
        <v>315</v>
      </c>
      <c r="AD98">
        <v>0.20100000000000001</v>
      </c>
      <c r="AE98">
        <v>0</v>
      </c>
      <c r="AF98">
        <v>0</v>
      </c>
      <c r="AG98">
        <v>0</v>
      </c>
      <c r="AH98">
        <v>0</v>
      </c>
      <c r="AI98">
        <v>0</v>
      </c>
      <c r="AL98" s="31"/>
      <c r="AM98" s="31"/>
    </row>
    <row r="99" spans="5:39" x14ac:dyDescent="0.25">
      <c r="E99" t="s">
        <v>354</v>
      </c>
      <c r="L99" t="s">
        <v>354</v>
      </c>
      <c r="T99" s="7"/>
      <c r="U99" s="7"/>
      <c r="V99" s="30"/>
      <c r="W99" s="30"/>
      <c r="X99" s="37"/>
      <c r="Y99" s="9"/>
      <c r="Z99" t="s">
        <v>12</v>
      </c>
      <c r="AA99">
        <v>3</v>
      </c>
      <c r="AB99" t="s">
        <v>96</v>
      </c>
      <c r="AC99" t="s">
        <v>316</v>
      </c>
      <c r="AD99">
        <v>0</v>
      </c>
      <c r="AL99" s="31"/>
      <c r="AM99" s="31"/>
    </row>
    <row r="100" spans="5:39" x14ac:dyDescent="0.25">
      <c r="E100" t="s">
        <v>354</v>
      </c>
      <c r="L100" t="s">
        <v>354</v>
      </c>
      <c r="T100" s="7"/>
      <c r="U100" s="7"/>
      <c r="V100" s="30"/>
      <c r="W100" s="30"/>
      <c r="X100" s="37"/>
      <c r="Y100" s="9"/>
      <c r="Z100" t="s">
        <v>12</v>
      </c>
      <c r="AA100">
        <v>3</v>
      </c>
      <c r="AB100" t="s">
        <v>96</v>
      </c>
      <c r="AC100" t="s">
        <v>22</v>
      </c>
      <c r="AD100">
        <v>0</v>
      </c>
      <c r="AL100" s="31"/>
      <c r="AM100" s="31"/>
    </row>
    <row r="101" spans="5:39" x14ac:dyDescent="0.25">
      <c r="E101" t="s">
        <v>354</v>
      </c>
      <c r="L101" t="s">
        <v>354</v>
      </c>
      <c r="T101" s="7"/>
      <c r="U101" s="7"/>
      <c r="V101" s="30"/>
      <c r="W101" s="30"/>
      <c r="X101" s="37"/>
      <c r="Y101" s="9"/>
      <c r="Z101" t="s">
        <v>37</v>
      </c>
      <c r="AA101">
        <v>4</v>
      </c>
      <c r="AB101" t="s">
        <v>96</v>
      </c>
      <c r="AC101" t="s">
        <v>309</v>
      </c>
      <c r="AD101">
        <v>0</v>
      </c>
      <c r="AL101" s="31"/>
      <c r="AM101" s="31"/>
    </row>
    <row r="102" spans="5:39" x14ac:dyDescent="0.25">
      <c r="E102" t="s">
        <v>354</v>
      </c>
      <c r="L102" t="s">
        <v>354</v>
      </c>
      <c r="T102" s="7"/>
      <c r="U102" s="7"/>
      <c r="V102" s="30"/>
      <c r="W102" s="30"/>
      <c r="X102" s="37"/>
      <c r="Y102" s="9"/>
      <c r="Z102" t="s">
        <v>37</v>
      </c>
      <c r="AA102">
        <v>4</v>
      </c>
      <c r="AB102" t="s">
        <v>96</v>
      </c>
      <c r="AC102" t="s">
        <v>310</v>
      </c>
      <c r="AD102">
        <v>0.252</v>
      </c>
      <c r="AE102">
        <v>16.949206349206349</v>
      </c>
      <c r="AF102">
        <v>25.701587301587303</v>
      </c>
      <c r="AG102">
        <v>0</v>
      </c>
      <c r="AH102">
        <v>3.8317460317460319</v>
      </c>
      <c r="AI102">
        <v>0</v>
      </c>
      <c r="AL102" s="31"/>
      <c r="AM102" s="31"/>
    </row>
    <row r="103" spans="5:39" x14ac:dyDescent="0.25">
      <c r="E103" t="s">
        <v>354</v>
      </c>
      <c r="L103" t="s">
        <v>354</v>
      </c>
      <c r="T103" s="25"/>
      <c r="U103" s="25"/>
      <c r="V103" s="25"/>
      <c r="W103" s="25"/>
      <c r="X103" s="39"/>
      <c r="Y103" s="9"/>
      <c r="Z103" t="s">
        <v>37</v>
      </c>
      <c r="AA103">
        <v>4</v>
      </c>
      <c r="AB103" t="s">
        <v>96</v>
      </c>
      <c r="AC103" t="s">
        <v>311</v>
      </c>
      <c r="AD103">
        <v>0</v>
      </c>
      <c r="AL103" s="31"/>
      <c r="AM103" s="31"/>
    </row>
    <row r="104" spans="5:39" x14ac:dyDescent="0.25">
      <c r="E104" t="s">
        <v>354</v>
      </c>
      <c r="L104" t="s">
        <v>354</v>
      </c>
      <c r="Y104" s="9"/>
      <c r="Z104" t="s">
        <v>37</v>
      </c>
      <c r="AA104">
        <v>4</v>
      </c>
      <c r="AB104" t="s">
        <v>96</v>
      </c>
      <c r="AC104" t="s">
        <v>312</v>
      </c>
      <c r="AD104">
        <v>0</v>
      </c>
      <c r="AL104" s="31"/>
      <c r="AM104" s="31"/>
    </row>
    <row r="105" spans="5:39" x14ac:dyDescent="0.25">
      <c r="E105" t="s">
        <v>354</v>
      </c>
      <c r="L105" t="s">
        <v>354</v>
      </c>
      <c r="Y105" s="9"/>
      <c r="Z105" t="s">
        <v>37</v>
      </c>
      <c r="AA105">
        <v>4</v>
      </c>
      <c r="AB105" t="s">
        <v>96</v>
      </c>
      <c r="AC105" t="s">
        <v>313</v>
      </c>
      <c r="AD105">
        <v>4.8000000000000001E-2</v>
      </c>
      <c r="AE105">
        <v>0</v>
      </c>
      <c r="AF105">
        <v>0</v>
      </c>
      <c r="AG105">
        <v>0</v>
      </c>
      <c r="AH105">
        <v>0</v>
      </c>
      <c r="AI105">
        <v>0</v>
      </c>
      <c r="AL105" s="31"/>
      <c r="AM105" s="31"/>
    </row>
    <row r="106" spans="5:39" x14ac:dyDescent="0.25">
      <c r="E106" t="s">
        <v>354</v>
      </c>
      <c r="L106" t="s">
        <v>354</v>
      </c>
      <c r="Y106" s="9"/>
      <c r="Z106" t="s">
        <v>37</v>
      </c>
      <c r="AA106">
        <v>4</v>
      </c>
      <c r="AB106" t="s">
        <v>96</v>
      </c>
      <c r="AC106" t="s">
        <v>314</v>
      </c>
      <c r="AD106">
        <v>0</v>
      </c>
      <c r="AL106" s="31"/>
      <c r="AM106" s="31"/>
    </row>
    <row r="107" spans="5:39" x14ac:dyDescent="0.25">
      <c r="E107" t="s">
        <v>354</v>
      </c>
      <c r="L107" t="s">
        <v>354</v>
      </c>
      <c r="Y107" s="9"/>
      <c r="Z107" t="s">
        <v>37</v>
      </c>
      <c r="AA107">
        <v>4</v>
      </c>
      <c r="AB107" t="s">
        <v>96</v>
      </c>
      <c r="AC107" t="s">
        <v>315</v>
      </c>
      <c r="AD107">
        <v>0</v>
      </c>
      <c r="AL107" s="31"/>
      <c r="AM107" s="31"/>
    </row>
    <row r="108" spans="5:39" x14ac:dyDescent="0.25">
      <c r="E108" t="s">
        <v>354</v>
      </c>
      <c r="L108" t="s">
        <v>354</v>
      </c>
      <c r="Y108" s="9"/>
      <c r="Z108" t="s">
        <v>37</v>
      </c>
      <c r="AA108">
        <v>4</v>
      </c>
      <c r="AB108" t="s">
        <v>96</v>
      </c>
      <c r="AC108" t="s">
        <v>316</v>
      </c>
      <c r="AD108">
        <v>0</v>
      </c>
      <c r="AL108" s="31"/>
      <c r="AM108" s="31"/>
    </row>
    <row r="109" spans="5:39" x14ac:dyDescent="0.25">
      <c r="E109" t="s">
        <v>354</v>
      </c>
      <c r="L109" t="s">
        <v>354</v>
      </c>
      <c r="Y109" s="9"/>
      <c r="Z109" t="s">
        <v>37</v>
      </c>
      <c r="AA109">
        <v>4</v>
      </c>
      <c r="AB109" t="s">
        <v>96</v>
      </c>
      <c r="AC109" t="s">
        <v>22</v>
      </c>
      <c r="AD109">
        <v>0</v>
      </c>
      <c r="AL109" s="31"/>
      <c r="AM109" s="31"/>
    </row>
    <row r="110" spans="5:39" x14ac:dyDescent="0.25">
      <c r="E110" t="s">
        <v>354</v>
      </c>
      <c r="L110" t="s">
        <v>354</v>
      </c>
      <c r="Y110" s="33"/>
      <c r="Z110" t="s">
        <v>91</v>
      </c>
      <c r="AA110">
        <v>5</v>
      </c>
      <c r="AB110" t="s">
        <v>96</v>
      </c>
      <c r="AC110" t="s">
        <v>309</v>
      </c>
      <c r="AD110">
        <v>0</v>
      </c>
      <c r="AL110" s="31"/>
      <c r="AM110" s="31"/>
    </row>
    <row r="111" spans="5:39" x14ac:dyDescent="0.25">
      <c r="E111" t="s">
        <v>354</v>
      </c>
      <c r="L111" t="s">
        <v>354</v>
      </c>
      <c r="Y111" s="33"/>
      <c r="Z111" t="s">
        <v>91</v>
      </c>
      <c r="AA111">
        <v>5</v>
      </c>
      <c r="AB111" t="s">
        <v>96</v>
      </c>
      <c r="AC111" t="s">
        <v>310</v>
      </c>
      <c r="AD111">
        <v>8.7400000000000005E-2</v>
      </c>
      <c r="AE111" s="20" t="s">
        <v>378</v>
      </c>
      <c r="AL111" s="31"/>
      <c r="AM111" s="31"/>
    </row>
    <row r="112" spans="5:39" x14ac:dyDescent="0.25">
      <c r="E112" t="s">
        <v>354</v>
      </c>
      <c r="L112" t="s">
        <v>354</v>
      </c>
      <c r="Y112" s="33"/>
      <c r="Z112" t="s">
        <v>91</v>
      </c>
      <c r="AA112">
        <v>5</v>
      </c>
      <c r="AB112" t="s">
        <v>96</v>
      </c>
      <c r="AC112" t="s">
        <v>311</v>
      </c>
      <c r="AD112">
        <v>0</v>
      </c>
      <c r="AL112" s="31"/>
      <c r="AM112" s="31"/>
    </row>
    <row r="113" spans="5:39" x14ac:dyDescent="0.25">
      <c r="E113" t="s">
        <v>354</v>
      </c>
      <c r="L113" t="s">
        <v>354</v>
      </c>
      <c r="Y113" s="9"/>
      <c r="Z113" t="s">
        <v>91</v>
      </c>
      <c r="AA113">
        <v>5</v>
      </c>
      <c r="AB113" t="s">
        <v>96</v>
      </c>
      <c r="AC113" t="s">
        <v>312</v>
      </c>
      <c r="AD113">
        <v>0</v>
      </c>
      <c r="AL113" s="31"/>
      <c r="AM113" s="31"/>
    </row>
    <row r="114" spans="5:39" x14ac:dyDescent="0.25">
      <c r="E114" t="s">
        <v>354</v>
      </c>
      <c r="L114" t="s">
        <v>354</v>
      </c>
      <c r="Y114" s="9"/>
      <c r="Z114" t="s">
        <v>91</v>
      </c>
      <c r="AA114">
        <v>5</v>
      </c>
      <c r="AB114" t="s">
        <v>96</v>
      </c>
      <c r="AC114" t="s">
        <v>313</v>
      </c>
      <c r="AD114">
        <v>0</v>
      </c>
      <c r="AL114" s="31"/>
      <c r="AM114" s="31"/>
    </row>
    <row r="115" spans="5:39" x14ac:dyDescent="0.25">
      <c r="E115" t="s">
        <v>354</v>
      </c>
      <c r="L115" t="s">
        <v>354</v>
      </c>
      <c r="Y115" s="9"/>
      <c r="Z115" t="s">
        <v>91</v>
      </c>
      <c r="AA115">
        <v>5</v>
      </c>
      <c r="AB115" t="s">
        <v>96</v>
      </c>
      <c r="AC115" t="s">
        <v>314</v>
      </c>
      <c r="AD115">
        <v>0.10340000000000001</v>
      </c>
      <c r="AE115">
        <v>31.341719077568129</v>
      </c>
      <c r="AF115">
        <v>0</v>
      </c>
      <c r="AG115">
        <v>0</v>
      </c>
      <c r="AH115">
        <v>126.51991614255763</v>
      </c>
      <c r="AI115">
        <v>0</v>
      </c>
      <c r="AL115" s="31"/>
      <c r="AM115" s="31"/>
    </row>
    <row r="116" spans="5:39" x14ac:dyDescent="0.25">
      <c r="E116" t="s">
        <v>354</v>
      </c>
      <c r="L116" t="s">
        <v>354</v>
      </c>
      <c r="Y116" s="9"/>
      <c r="Z116" t="s">
        <v>91</v>
      </c>
      <c r="AA116">
        <v>5</v>
      </c>
      <c r="AB116" t="s">
        <v>96</v>
      </c>
      <c r="AC116" t="s">
        <v>315</v>
      </c>
      <c r="AD116">
        <v>4.1799999999999997E-2</v>
      </c>
      <c r="AE116">
        <v>0</v>
      </c>
      <c r="AF116">
        <v>0</v>
      </c>
      <c r="AG116">
        <v>0</v>
      </c>
      <c r="AH116">
        <v>0</v>
      </c>
      <c r="AI116">
        <v>0</v>
      </c>
      <c r="AL116" s="31"/>
      <c r="AM116" s="31"/>
    </row>
    <row r="117" spans="5:39" x14ac:dyDescent="0.25">
      <c r="E117" t="s">
        <v>354</v>
      </c>
      <c r="L117" t="s">
        <v>354</v>
      </c>
      <c r="Y117" s="33"/>
      <c r="Z117" t="s">
        <v>91</v>
      </c>
      <c r="AA117">
        <v>5</v>
      </c>
      <c r="AB117" t="s">
        <v>96</v>
      </c>
      <c r="AC117" t="s">
        <v>316</v>
      </c>
      <c r="AD117" s="31">
        <v>0.34</v>
      </c>
      <c r="AE117">
        <v>28.654970760233919</v>
      </c>
      <c r="AF117">
        <v>18.011695906432749</v>
      </c>
      <c r="AG117">
        <v>33.976608187134495</v>
      </c>
      <c r="AH117">
        <v>0</v>
      </c>
      <c r="AI117">
        <v>0.17543859649122806</v>
      </c>
      <c r="AJ117" s="20" t="s">
        <v>380</v>
      </c>
      <c r="AL117" s="31"/>
      <c r="AM117" s="31"/>
    </row>
    <row r="118" spans="5:39" x14ac:dyDescent="0.25">
      <c r="E118" t="s">
        <v>354</v>
      </c>
      <c r="L118" t="s">
        <v>354</v>
      </c>
      <c r="Y118" s="33"/>
      <c r="Z118" t="s">
        <v>91</v>
      </c>
      <c r="AA118">
        <v>5</v>
      </c>
      <c r="AB118" t="s">
        <v>96</v>
      </c>
      <c r="AC118" t="s">
        <v>22</v>
      </c>
      <c r="AD118">
        <v>0</v>
      </c>
      <c r="AL118" s="31"/>
      <c r="AM118" s="31"/>
    </row>
    <row r="119" spans="5:39" x14ac:dyDescent="0.25">
      <c r="E119" t="s">
        <v>354</v>
      </c>
      <c r="L119" t="s">
        <v>354</v>
      </c>
      <c r="Y119" s="9"/>
      <c r="Z119" t="s">
        <v>70</v>
      </c>
      <c r="AA119">
        <v>1</v>
      </c>
      <c r="AB119" t="s">
        <v>96</v>
      </c>
      <c r="AC119" t="s">
        <v>309</v>
      </c>
      <c r="AD119">
        <v>0</v>
      </c>
      <c r="AL119" s="31"/>
      <c r="AM119" s="31"/>
    </row>
    <row r="120" spans="5:39" x14ac:dyDescent="0.25">
      <c r="E120" t="s">
        <v>354</v>
      </c>
      <c r="L120" t="s">
        <v>354</v>
      </c>
      <c r="Y120" s="9"/>
      <c r="Z120" t="s">
        <v>70</v>
      </c>
      <c r="AA120">
        <v>1</v>
      </c>
      <c r="AB120" t="s">
        <v>96</v>
      </c>
      <c r="AC120" t="s">
        <v>310</v>
      </c>
      <c r="AD120">
        <v>0</v>
      </c>
      <c r="AL120" s="31"/>
      <c r="AM120" s="31"/>
    </row>
    <row r="121" spans="5:39" x14ac:dyDescent="0.25">
      <c r="E121" t="s">
        <v>354</v>
      </c>
      <c r="L121" t="s">
        <v>354</v>
      </c>
      <c r="Y121" s="9"/>
      <c r="Z121" t="s">
        <v>70</v>
      </c>
      <c r="AA121">
        <v>1</v>
      </c>
      <c r="AB121" t="s">
        <v>96</v>
      </c>
      <c r="AC121" t="s">
        <v>311</v>
      </c>
      <c r="AD121">
        <v>0</v>
      </c>
      <c r="AL121" s="31"/>
      <c r="AM121" s="31"/>
    </row>
    <row r="122" spans="5:39" x14ac:dyDescent="0.25">
      <c r="E122" t="s">
        <v>354</v>
      </c>
      <c r="L122" t="s">
        <v>354</v>
      </c>
      <c r="Y122" s="9"/>
      <c r="Z122" t="s">
        <v>70</v>
      </c>
      <c r="AA122">
        <v>1</v>
      </c>
      <c r="AB122" t="s">
        <v>96</v>
      </c>
      <c r="AC122" t="s">
        <v>312</v>
      </c>
      <c r="AD122">
        <v>0</v>
      </c>
      <c r="AL122" s="31"/>
      <c r="AM122" s="31"/>
    </row>
    <row r="123" spans="5:39" x14ac:dyDescent="0.25">
      <c r="E123" t="s">
        <v>354</v>
      </c>
      <c r="L123" t="s">
        <v>354</v>
      </c>
      <c r="Y123" s="9"/>
      <c r="Z123" t="s">
        <v>70</v>
      </c>
      <c r="AA123">
        <v>1</v>
      </c>
      <c r="AB123" t="s">
        <v>96</v>
      </c>
      <c r="AC123" t="s">
        <v>313</v>
      </c>
      <c r="AD123">
        <v>0.13319999999999999</v>
      </c>
      <c r="AE123">
        <v>14.504504504504506</v>
      </c>
      <c r="AF123">
        <v>0</v>
      </c>
      <c r="AG123">
        <v>0</v>
      </c>
      <c r="AH123">
        <v>0</v>
      </c>
      <c r="AI123">
        <v>0</v>
      </c>
      <c r="AL123" s="31"/>
      <c r="AM123" s="31"/>
    </row>
    <row r="124" spans="5:39" x14ac:dyDescent="0.25">
      <c r="E124" t="s">
        <v>354</v>
      </c>
      <c r="L124" t="s">
        <v>354</v>
      </c>
      <c r="Y124" s="9"/>
      <c r="Z124" t="s">
        <v>70</v>
      </c>
      <c r="AA124">
        <v>1</v>
      </c>
      <c r="AB124" t="s">
        <v>96</v>
      </c>
      <c r="AC124" t="s">
        <v>314</v>
      </c>
      <c r="AD124">
        <v>0</v>
      </c>
      <c r="AL124" s="31"/>
      <c r="AM124" s="31"/>
    </row>
    <row r="125" spans="5:39" x14ac:dyDescent="0.25">
      <c r="E125" t="s">
        <v>354</v>
      </c>
      <c r="L125" t="s">
        <v>354</v>
      </c>
      <c r="Y125" s="9"/>
      <c r="Z125" t="s">
        <v>70</v>
      </c>
      <c r="AA125">
        <v>1</v>
      </c>
      <c r="AB125" t="s">
        <v>96</v>
      </c>
      <c r="AC125" t="s">
        <v>315</v>
      </c>
      <c r="AD125">
        <v>0</v>
      </c>
      <c r="AL125" s="31"/>
      <c r="AM125" s="31"/>
    </row>
    <row r="126" spans="5:39" x14ac:dyDescent="0.25">
      <c r="E126" t="s">
        <v>354</v>
      </c>
      <c r="L126" t="s">
        <v>354</v>
      </c>
      <c r="Z126" t="s">
        <v>70</v>
      </c>
      <c r="AA126">
        <v>1</v>
      </c>
      <c r="AB126" t="s">
        <v>96</v>
      </c>
      <c r="AC126" t="s">
        <v>316</v>
      </c>
      <c r="AD126">
        <v>0</v>
      </c>
      <c r="AL126" s="31"/>
      <c r="AM126" s="31"/>
    </row>
    <row r="127" spans="5:39" x14ac:dyDescent="0.25">
      <c r="E127" t="s">
        <v>354</v>
      </c>
      <c r="L127" t="s">
        <v>354</v>
      </c>
      <c r="Z127" t="s">
        <v>70</v>
      </c>
      <c r="AA127">
        <v>1</v>
      </c>
      <c r="AB127" t="s">
        <v>96</v>
      </c>
      <c r="AC127" t="s">
        <v>22</v>
      </c>
      <c r="AD127">
        <v>0</v>
      </c>
      <c r="AL127" s="31"/>
      <c r="AM127" s="31"/>
    </row>
    <row r="128" spans="5:39" x14ac:dyDescent="0.25">
      <c r="E128" t="s">
        <v>354</v>
      </c>
      <c r="L128" t="s">
        <v>354</v>
      </c>
      <c r="Z128" t="s">
        <v>53</v>
      </c>
      <c r="AA128">
        <v>3</v>
      </c>
      <c r="AB128" t="s">
        <v>96</v>
      </c>
      <c r="AC128" t="s">
        <v>309</v>
      </c>
      <c r="AD128">
        <v>0</v>
      </c>
      <c r="AL128" s="31"/>
      <c r="AM128" s="31"/>
    </row>
    <row r="129" spans="5:39" x14ac:dyDescent="0.25">
      <c r="E129" t="s">
        <v>354</v>
      </c>
      <c r="L129" t="s">
        <v>354</v>
      </c>
      <c r="Z129" t="s">
        <v>53</v>
      </c>
      <c r="AA129">
        <v>3</v>
      </c>
      <c r="AB129" t="s">
        <v>96</v>
      </c>
      <c r="AC129" t="s">
        <v>310</v>
      </c>
      <c r="AD129">
        <v>0</v>
      </c>
      <c r="AL129" s="31"/>
      <c r="AM129" s="31"/>
    </row>
    <row r="130" spans="5:39" x14ac:dyDescent="0.25">
      <c r="E130" t="s">
        <v>354</v>
      </c>
      <c r="L130" t="s">
        <v>354</v>
      </c>
      <c r="Z130" t="s">
        <v>53</v>
      </c>
      <c r="AA130">
        <v>3</v>
      </c>
      <c r="AB130" t="s">
        <v>96</v>
      </c>
      <c r="AC130" t="s">
        <v>311</v>
      </c>
      <c r="AD130">
        <v>1.9E-2</v>
      </c>
      <c r="AL130" s="31"/>
      <c r="AM130" s="31"/>
    </row>
    <row r="131" spans="5:39" x14ac:dyDescent="0.25">
      <c r="E131" t="s">
        <v>354</v>
      </c>
      <c r="L131" t="s">
        <v>354</v>
      </c>
      <c r="Z131" t="s">
        <v>53</v>
      </c>
      <c r="AA131">
        <v>3</v>
      </c>
      <c r="AB131" t="s">
        <v>96</v>
      </c>
      <c r="AC131" t="s">
        <v>312</v>
      </c>
      <c r="AD131">
        <v>0</v>
      </c>
      <c r="AL131" s="31"/>
      <c r="AM131" s="31"/>
    </row>
    <row r="132" spans="5:39" x14ac:dyDescent="0.25">
      <c r="E132" t="s">
        <v>354</v>
      </c>
      <c r="L132" t="s">
        <v>354</v>
      </c>
      <c r="Z132" t="s">
        <v>53</v>
      </c>
      <c r="AA132">
        <v>3</v>
      </c>
      <c r="AB132" t="s">
        <v>96</v>
      </c>
      <c r="AC132" t="s">
        <v>313</v>
      </c>
      <c r="AD132">
        <v>0</v>
      </c>
      <c r="AL132" s="31"/>
      <c r="AM132" s="31"/>
    </row>
    <row r="133" spans="5:39" x14ac:dyDescent="0.25">
      <c r="E133" t="s">
        <v>354</v>
      </c>
      <c r="L133" t="s">
        <v>354</v>
      </c>
      <c r="Z133" t="s">
        <v>53</v>
      </c>
      <c r="AA133">
        <v>3</v>
      </c>
      <c r="AB133" t="s">
        <v>96</v>
      </c>
      <c r="AC133" t="s">
        <v>314</v>
      </c>
      <c r="AD133">
        <v>0.16</v>
      </c>
      <c r="AE133">
        <v>5.2793296089385482</v>
      </c>
      <c r="AF133">
        <v>8.4804469273743024</v>
      </c>
      <c r="AG133">
        <v>0</v>
      </c>
      <c r="AH133">
        <v>0</v>
      </c>
      <c r="AI133">
        <v>0</v>
      </c>
      <c r="AL133" s="31"/>
      <c r="AM133" s="31"/>
    </row>
    <row r="134" spans="5:39" x14ac:dyDescent="0.25">
      <c r="E134" t="s">
        <v>354</v>
      </c>
      <c r="L134" t="s">
        <v>354</v>
      </c>
      <c r="Z134" t="s">
        <v>53</v>
      </c>
      <c r="AA134">
        <v>3</v>
      </c>
      <c r="AB134" t="s">
        <v>96</v>
      </c>
      <c r="AC134" t="s">
        <v>315</v>
      </c>
      <c r="AD134">
        <v>0</v>
      </c>
      <c r="AL134" s="31"/>
      <c r="AM134" s="31"/>
    </row>
    <row r="135" spans="5:39" x14ac:dyDescent="0.25">
      <c r="E135" t="s">
        <v>354</v>
      </c>
      <c r="L135" t="s">
        <v>354</v>
      </c>
      <c r="Z135" t="s">
        <v>53</v>
      </c>
      <c r="AA135">
        <v>3</v>
      </c>
      <c r="AB135" t="s">
        <v>96</v>
      </c>
      <c r="AC135" t="s">
        <v>316</v>
      </c>
      <c r="AD135">
        <v>0</v>
      </c>
      <c r="AL135" s="31"/>
      <c r="AM135" s="31"/>
    </row>
    <row r="136" spans="5:39" x14ac:dyDescent="0.25">
      <c r="E136" t="s">
        <v>354</v>
      </c>
      <c r="L136" t="s">
        <v>354</v>
      </c>
      <c r="Z136" t="s">
        <v>53</v>
      </c>
      <c r="AA136">
        <v>3</v>
      </c>
      <c r="AB136" t="s">
        <v>96</v>
      </c>
      <c r="AC136" t="s">
        <v>22</v>
      </c>
      <c r="AD136">
        <v>0</v>
      </c>
      <c r="AL136" s="31"/>
      <c r="AM136" s="31"/>
    </row>
    <row r="137" spans="5:39" x14ac:dyDescent="0.25">
      <c r="E137" t="s">
        <v>354</v>
      </c>
      <c r="L137" t="s">
        <v>354</v>
      </c>
      <c r="Z137" t="s">
        <v>35</v>
      </c>
      <c r="AA137">
        <v>3</v>
      </c>
      <c r="AB137" t="s">
        <v>97</v>
      </c>
      <c r="AC137" t="s">
        <v>309</v>
      </c>
      <c r="AD137">
        <v>0</v>
      </c>
      <c r="AL137" s="31"/>
      <c r="AM137" s="31"/>
    </row>
    <row r="138" spans="5:39" x14ac:dyDescent="0.25">
      <c r="E138" t="s">
        <v>354</v>
      </c>
      <c r="L138" t="s">
        <v>354</v>
      </c>
      <c r="Z138" t="s">
        <v>35</v>
      </c>
      <c r="AA138">
        <v>3</v>
      </c>
      <c r="AB138" t="s">
        <v>97</v>
      </c>
      <c r="AC138" t="s">
        <v>310</v>
      </c>
      <c r="AD138">
        <v>0.34499999999999997</v>
      </c>
      <c r="AL138" s="31"/>
      <c r="AM138" s="31"/>
    </row>
    <row r="139" spans="5:39" x14ac:dyDescent="0.25">
      <c r="E139" t="s">
        <v>354</v>
      </c>
      <c r="L139" t="s">
        <v>354</v>
      </c>
      <c r="Z139" t="s">
        <v>35</v>
      </c>
      <c r="AA139">
        <v>3</v>
      </c>
      <c r="AB139" t="s">
        <v>97</v>
      </c>
      <c r="AC139" t="s">
        <v>311</v>
      </c>
      <c r="AD139">
        <v>0</v>
      </c>
      <c r="AL139" s="31"/>
      <c r="AM139" s="31"/>
    </row>
    <row r="140" spans="5:39" x14ac:dyDescent="0.25">
      <c r="E140" t="s">
        <v>354</v>
      </c>
      <c r="L140" t="s">
        <v>354</v>
      </c>
      <c r="Z140" t="s">
        <v>35</v>
      </c>
      <c r="AA140">
        <v>3</v>
      </c>
      <c r="AB140" t="s">
        <v>97</v>
      </c>
      <c r="AC140" t="s">
        <v>312</v>
      </c>
      <c r="AD140">
        <v>0</v>
      </c>
      <c r="AL140" s="31"/>
      <c r="AM140" s="31"/>
    </row>
    <row r="141" spans="5:39" x14ac:dyDescent="0.25">
      <c r="E141" t="s">
        <v>354</v>
      </c>
      <c r="L141" t="s">
        <v>354</v>
      </c>
      <c r="Z141" t="s">
        <v>35</v>
      </c>
      <c r="AA141">
        <v>3</v>
      </c>
      <c r="AB141" t="s">
        <v>97</v>
      </c>
      <c r="AC141" t="s">
        <v>313</v>
      </c>
      <c r="AD141">
        <v>0</v>
      </c>
      <c r="AL141" s="31"/>
      <c r="AM141" s="31"/>
    </row>
    <row r="142" spans="5:39" x14ac:dyDescent="0.25">
      <c r="E142" t="s">
        <v>354</v>
      </c>
      <c r="L142" t="s">
        <v>354</v>
      </c>
      <c r="Z142" t="s">
        <v>35</v>
      </c>
      <c r="AA142">
        <v>3</v>
      </c>
      <c r="AB142" t="s">
        <v>97</v>
      </c>
      <c r="AC142" t="s">
        <v>314</v>
      </c>
      <c r="AD142">
        <v>0.114</v>
      </c>
      <c r="AE142">
        <v>4.8296296296296299</v>
      </c>
      <c r="AF142">
        <v>4.4095860566448808</v>
      </c>
      <c r="AG142">
        <v>0</v>
      </c>
      <c r="AH142">
        <v>8.4148148148148163</v>
      </c>
      <c r="AI142">
        <v>0</v>
      </c>
      <c r="AL142" s="31"/>
      <c r="AM142" s="31"/>
    </row>
    <row r="143" spans="5:39" x14ac:dyDescent="0.25">
      <c r="E143" t="s">
        <v>354</v>
      </c>
      <c r="L143" t="s">
        <v>354</v>
      </c>
      <c r="Z143" t="s">
        <v>35</v>
      </c>
      <c r="AA143">
        <v>3</v>
      </c>
      <c r="AB143" t="s">
        <v>97</v>
      </c>
      <c r="AC143" t="s">
        <v>315</v>
      </c>
      <c r="AD143">
        <v>0</v>
      </c>
      <c r="AL143" s="31"/>
      <c r="AM143" s="31"/>
    </row>
    <row r="144" spans="5:39" x14ac:dyDescent="0.25">
      <c r="E144" t="s">
        <v>354</v>
      </c>
      <c r="L144" t="s">
        <v>354</v>
      </c>
      <c r="Z144" t="s">
        <v>35</v>
      </c>
      <c r="AA144">
        <v>3</v>
      </c>
      <c r="AB144" t="s">
        <v>97</v>
      </c>
      <c r="AC144" t="s">
        <v>316</v>
      </c>
      <c r="AD144">
        <v>8.4000000000000005E-2</v>
      </c>
      <c r="AE144">
        <v>0</v>
      </c>
      <c r="AF144">
        <v>0</v>
      </c>
      <c r="AG144">
        <v>0</v>
      </c>
      <c r="AH144">
        <v>0</v>
      </c>
      <c r="AI144">
        <v>0</v>
      </c>
      <c r="AL144" s="31"/>
      <c r="AM144" s="31"/>
    </row>
    <row r="145" spans="5:39" x14ac:dyDescent="0.25">
      <c r="E145" t="s">
        <v>354</v>
      </c>
      <c r="L145" t="s">
        <v>354</v>
      </c>
      <c r="Z145" t="s">
        <v>35</v>
      </c>
      <c r="AA145">
        <v>3</v>
      </c>
      <c r="AB145" t="s">
        <v>97</v>
      </c>
      <c r="AC145" t="s">
        <v>22</v>
      </c>
      <c r="AD145">
        <v>0.254</v>
      </c>
      <c r="AE145">
        <v>151.57480314960631</v>
      </c>
      <c r="AF145">
        <v>39.842519685039363</v>
      </c>
      <c r="AG145">
        <v>0</v>
      </c>
      <c r="AH145">
        <v>0</v>
      </c>
      <c r="AI145">
        <v>0</v>
      </c>
      <c r="AL145" s="31"/>
      <c r="AM145" s="31"/>
    </row>
    <row r="146" spans="5:39" x14ac:dyDescent="0.25">
      <c r="E146" t="s">
        <v>354</v>
      </c>
      <c r="L146" t="s">
        <v>354</v>
      </c>
      <c r="Z146" t="s">
        <v>72</v>
      </c>
      <c r="AA146">
        <v>4</v>
      </c>
      <c r="AB146" t="s">
        <v>97</v>
      </c>
      <c r="AC146" t="s">
        <v>309</v>
      </c>
      <c r="AD146">
        <v>0</v>
      </c>
      <c r="AL146" s="31"/>
      <c r="AM146" s="31"/>
    </row>
    <row r="147" spans="5:39" x14ac:dyDescent="0.25">
      <c r="E147" t="s">
        <v>354</v>
      </c>
      <c r="L147" t="s">
        <v>354</v>
      </c>
      <c r="Z147" t="s">
        <v>72</v>
      </c>
      <c r="AA147">
        <v>4</v>
      </c>
      <c r="AB147" t="s">
        <v>97</v>
      </c>
      <c r="AC147" t="s">
        <v>310</v>
      </c>
      <c r="AD147">
        <v>0</v>
      </c>
      <c r="AL147" s="31"/>
      <c r="AM147" s="31"/>
    </row>
    <row r="148" spans="5:39" x14ac:dyDescent="0.25">
      <c r="E148" t="s">
        <v>354</v>
      </c>
      <c r="L148" t="s">
        <v>354</v>
      </c>
      <c r="Z148" t="s">
        <v>72</v>
      </c>
      <c r="AA148">
        <v>4</v>
      </c>
      <c r="AB148" t="s">
        <v>97</v>
      </c>
      <c r="AC148" t="s">
        <v>311</v>
      </c>
      <c r="AD148">
        <v>0</v>
      </c>
      <c r="AL148" s="31"/>
      <c r="AM148" s="31"/>
    </row>
    <row r="149" spans="5:39" x14ac:dyDescent="0.25">
      <c r="E149" t="s">
        <v>354</v>
      </c>
      <c r="L149" t="s">
        <v>354</v>
      </c>
      <c r="Z149" t="s">
        <v>72</v>
      </c>
      <c r="AA149">
        <v>4</v>
      </c>
      <c r="AB149" t="s">
        <v>97</v>
      </c>
      <c r="AC149" t="s">
        <v>312</v>
      </c>
      <c r="AD149">
        <v>0</v>
      </c>
    </row>
    <row r="150" spans="5:39" x14ac:dyDescent="0.25">
      <c r="E150" t="s">
        <v>354</v>
      </c>
      <c r="L150" t="s">
        <v>354</v>
      </c>
      <c r="Z150" t="s">
        <v>72</v>
      </c>
      <c r="AA150">
        <v>4</v>
      </c>
      <c r="AB150" t="s">
        <v>97</v>
      </c>
      <c r="AC150" t="s">
        <v>313</v>
      </c>
      <c r="AD150">
        <v>0</v>
      </c>
    </row>
    <row r="151" spans="5:39" x14ac:dyDescent="0.25">
      <c r="E151" t="s">
        <v>354</v>
      </c>
      <c r="L151" t="s">
        <v>354</v>
      </c>
      <c r="Z151" t="s">
        <v>72</v>
      </c>
      <c r="AA151">
        <v>4</v>
      </c>
      <c r="AB151" t="s">
        <v>97</v>
      </c>
      <c r="AC151" t="s">
        <v>314</v>
      </c>
      <c r="AD151">
        <v>0.15190000000000001</v>
      </c>
      <c r="AE151">
        <v>0</v>
      </c>
      <c r="AF151">
        <v>0</v>
      </c>
      <c r="AG151">
        <v>0</v>
      </c>
      <c r="AH151">
        <v>0</v>
      </c>
      <c r="AI151">
        <v>0</v>
      </c>
    </row>
    <row r="152" spans="5:39" x14ac:dyDescent="0.25">
      <c r="E152" t="s">
        <v>354</v>
      </c>
      <c r="L152" t="s">
        <v>354</v>
      </c>
      <c r="Z152" t="s">
        <v>72</v>
      </c>
      <c r="AA152">
        <v>4</v>
      </c>
      <c r="AB152" t="s">
        <v>97</v>
      </c>
      <c r="AC152" t="s">
        <v>315</v>
      </c>
      <c r="AD152">
        <v>0</v>
      </c>
    </row>
    <row r="153" spans="5:39" x14ac:dyDescent="0.25">
      <c r="E153" t="s">
        <v>354</v>
      </c>
      <c r="L153" t="s">
        <v>354</v>
      </c>
      <c r="Z153" t="s">
        <v>72</v>
      </c>
      <c r="AA153">
        <v>4</v>
      </c>
      <c r="AB153" t="s">
        <v>97</v>
      </c>
      <c r="AC153" t="s">
        <v>316</v>
      </c>
      <c r="AD153">
        <v>0</v>
      </c>
    </row>
    <row r="154" spans="5:39" x14ac:dyDescent="0.25">
      <c r="E154" t="s">
        <v>354</v>
      </c>
      <c r="L154" t="s">
        <v>354</v>
      </c>
      <c r="Z154" t="s">
        <v>72</v>
      </c>
      <c r="AA154">
        <v>4</v>
      </c>
      <c r="AB154" t="s">
        <v>97</v>
      </c>
      <c r="AC154" t="s">
        <v>22</v>
      </c>
      <c r="AD154">
        <v>0</v>
      </c>
    </row>
    <row r="155" spans="5:39" x14ac:dyDescent="0.25">
      <c r="E155" t="s">
        <v>354</v>
      </c>
      <c r="L155" t="s">
        <v>354</v>
      </c>
      <c r="Z155" t="s">
        <v>43</v>
      </c>
      <c r="AA155">
        <v>4</v>
      </c>
      <c r="AB155" t="s">
        <v>97</v>
      </c>
      <c r="AC155" t="s">
        <v>309</v>
      </c>
      <c r="AD155">
        <v>0</v>
      </c>
    </row>
    <row r="156" spans="5:39" x14ac:dyDescent="0.25">
      <c r="E156" t="s">
        <v>354</v>
      </c>
      <c r="L156" t="s">
        <v>354</v>
      </c>
      <c r="Z156" t="s">
        <v>43</v>
      </c>
      <c r="AA156">
        <v>4</v>
      </c>
      <c r="AB156" t="s">
        <v>97</v>
      </c>
      <c r="AC156" t="s">
        <v>310</v>
      </c>
      <c r="AD156">
        <v>0.54600000000000004</v>
      </c>
      <c r="AE156">
        <v>36.410256410256409</v>
      </c>
      <c r="AF156">
        <v>11.12087912087912</v>
      </c>
      <c r="AG156">
        <v>0</v>
      </c>
      <c r="AH156">
        <v>0</v>
      </c>
      <c r="AI156">
        <v>0</v>
      </c>
    </row>
    <row r="157" spans="5:39" x14ac:dyDescent="0.25">
      <c r="E157" t="s">
        <v>354</v>
      </c>
      <c r="L157" t="s">
        <v>354</v>
      </c>
      <c r="Z157" t="s">
        <v>43</v>
      </c>
      <c r="AA157">
        <v>4</v>
      </c>
      <c r="AB157" t="s">
        <v>97</v>
      </c>
      <c r="AC157" t="s">
        <v>311</v>
      </c>
      <c r="AD157">
        <v>0</v>
      </c>
    </row>
    <row r="158" spans="5:39" x14ac:dyDescent="0.25">
      <c r="E158" t="s">
        <v>354</v>
      </c>
      <c r="L158" t="s">
        <v>354</v>
      </c>
      <c r="Z158" t="s">
        <v>43</v>
      </c>
      <c r="AA158">
        <v>4</v>
      </c>
      <c r="AB158" t="s">
        <v>97</v>
      </c>
      <c r="AC158" t="s">
        <v>312</v>
      </c>
      <c r="AD158">
        <v>0</v>
      </c>
    </row>
    <row r="159" spans="5:39" x14ac:dyDescent="0.25">
      <c r="E159" t="s">
        <v>354</v>
      </c>
      <c r="L159" t="s">
        <v>354</v>
      </c>
      <c r="Z159" t="s">
        <v>43</v>
      </c>
      <c r="AA159">
        <v>4</v>
      </c>
      <c r="AB159" t="s">
        <v>97</v>
      </c>
      <c r="AC159" t="s">
        <v>313</v>
      </c>
      <c r="AD159">
        <v>0</v>
      </c>
    </row>
    <row r="160" spans="5:39" x14ac:dyDescent="0.25">
      <c r="E160" t="s">
        <v>354</v>
      </c>
      <c r="L160" t="s">
        <v>354</v>
      </c>
      <c r="Z160" t="s">
        <v>43</v>
      </c>
      <c r="AA160">
        <v>4</v>
      </c>
      <c r="AB160" t="s">
        <v>97</v>
      </c>
      <c r="AC160" t="s">
        <v>314</v>
      </c>
      <c r="AD160" s="20">
        <v>0.22</v>
      </c>
      <c r="AE160">
        <v>2.5454545454545454</v>
      </c>
      <c r="AF160">
        <v>1.5999999999999999</v>
      </c>
      <c r="AG160">
        <v>3.0181818181818181</v>
      </c>
      <c r="AH160">
        <v>0</v>
      </c>
      <c r="AI160">
        <v>1.5584415584415583E-2</v>
      </c>
    </row>
    <row r="161" spans="5:35" x14ac:dyDescent="0.25">
      <c r="E161" t="s">
        <v>354</v>
      </c>
      <c r="L161" t="s">
        <v>354</v>
      </c>
      <c r="Z161" t="s">
        <v>43</v>
      </c>
      <c r="AA161">
        <v>4</v>
      </c>
      <c r="AB161" t="s">
        <v>97</v>
      </c>
      <c r="AC161" t="s">
        <v>315</v>
      </c>
      <c r="AD161">
        <v>0</v>
      </c>
    </row>
    <row r="162" spans="5:35" x14ac:dyDescent="0.25">
      <c r="E162" t="s">
        <v>354</v>
      </c>
      <c r="L162" t="s">
        <v>354</v>
      </c>
      <c r="Z162" t="s">
        <v>43</v>
      </c>
      <c r="AA162">
        <v>4</v>
      </c>
      <c r="AB162" t="s">
        <v>97</v>
      </c>
      <c r="AC162" t="s">
        <v>316</v>
      </c>
      <c r="AD162">
        <v>0</v>
      </c>
    </row>
    <row r="163" spans="5:35" x14ac:dyDescent="0.25">
      <c r="E163" t="s">
        <v>354</v>
      </c>
      <c r="L163" t="s">
        <v>354</v>
      </c>
      <c r="Z163" t="s">
        <v>43</v>
      </c>
      <c r="AA163">
        <v>4</v>
      </c>
      <c r="AB163" t="s">
        <v>97</v>
      </c>
      <c r="AC163" t="s">
        <v>22</v>
      </c>
      <c r="AD163">
        <v>0.49</v>
      </c>
      <c r="AE163">
        <v>0</v>
      </c>
      <c r="AF163">
        <v>0</v>
      </c>
      <c r="AG163">
        <v>0</v>
      </c>
      <c r="AH163">
        <v>0</v>
      </c>
      <c r="AI163">
        <v>0</v>
      </c>
    </row>
    <row r="164" spans="5:35" x14ac:dyDescent="0.25">
      <c r="E164" t="s">
        <v>354</v>
      </c>
      <c r="L164" t="s">
        <v>354</v>
      </c>
      <c r="Z164" t="s">
        <v>15</v>
      </c>
      <c r="AA164">
        <v>2</v>
      </c>
      <c r="AB164" t="s">
        <v>97</v>
      </c>
      <c r="AC164" t="s">
        <v>309</v>
      </c>
      <c r="AD164">
        <v>0.13650000000000001</v>
      </c>
      <c r="AE164">
        <v>0</v>
      </c>
      <c r="AF164">
        <v>0</v>
      </c>
      <c r="AG164">
        <v>0</v>
      </c>
      <c r="AH164">
        <v>0</v>
      </c>
      <c r="AI164">
        <v>0</v>
      </c>
    </row>
    <row r="165" spans="5:35" x14ac:dyDescent="0.25">
      <c r="E165" t="s">
        <v>354</v>
      </c>
      <c r="L165" t="s">
        <v>354</v>
      </c>
      <c r="Z165" t="s">
        <v>15</v>
      </c>
      <c r="AA165">
        <v>2</v>
      </c>
      <c r="AB165" t="s">
        <v>97</v>
      </c>
      <c r="AC165" t="s">
        <v>310</v>
      </c>
      <c r="AD165">
        <v>0.96720000000000006</v>
      </c>
      <c r="AE165">
        <v>6.4433416046319261</v>
      </c>
      <c r="AF165">
        <v>0.41852770885028945</v>
      </c>
      <c r="AG165">
        <v>0</v>
      </c>
      <c r="AH165">
        <v>24.958643507030605</v>
      </c>
      <c r="AI165">
        <v>0</v>
      </c>
    </row>
    <row r="166" spans="5:35" x14ac:dyDescent="0.25">
      <c r="E166" t="s">
        <v>354</v>
      </c>
      <c r="L166" t="s">
        <v>354</v>
      </c>
      <c r="Z166" t="s">
        <v>15</v>
      </c>
      <c r="AA166">
        <v>2</v>
      </c>
      <c r="AB166" t="s">
        <v>97</v>
      </c>
      <c r="AC166" t="s">
        <v>311</v>
      </c>
      <c r="AD166">
        <v>0</v>
      </c>
    </row>
    <row r="167" spans="5:35" x14ac:dyDescent="0.25">
      <c r="E167" t="s">
        <v>354</v>
      </c>
      <c r="L167" t="s">
        <v>354</v>
      </c>
      <c r="Z167" t="s">
        <v>15</v>
      </c>
      <c r="AA167">
        <v>2</v>
      </c>
      <c r="AB167" t="s">
        <v>97</v>
      </c>
      <c r="AC167" t="s">
        <v>312</v>
      </c>
      <c r="AD167">
        <v>0</v>
      </c>
    </row>
    <row r="168" spans="5:35" x14ac:dyDescent="0.25">
      <c r="E168" t="s">
        <v>354</v>
      </c>
      <c r="L168" t="s">
        <v>354</v>
      </c>
      <c r="Z168" t="s">
        <v>15</v>
      </c>
      <c r="AA168">
        <v>2</v>
      </c>
      <c r="AB168" t="s">
        <v>97</v>
      </c>
      <c r="AC168" t="s">
        <v>313</v>
      </c>
      <c r="AD168">
        <v>0</v>
      </c>
    </row>
    <row r="169" spans="5:35" x14ac:dyDescent="0.25">
      <c r="E169" t="s">
        <v>354</v>
      </c>
      <c r="L169" t="s">
        <v>354</v>
      </c>
      <c r="Z169" t="s">
        <v>15</v>
      </c>
      <c r="AA169">
        <v>2</v>
      </c>
      <c r="AB169" t="s">
        <v>97</v>
      </c>
      <c r="AC169" t="s">
        <v>314</v>
      </c>
      <c r="AD169">
        <v>0.224</v>
      </c>
      <c r="AE169">
        <v>0</v>
      </c>
      <c r="AF169">
        <v>0</v>
      </c>
      <c r="AG169">
        <v>0</v>
      </c>
      <c r="AH169">
        <v>0</v>
      </c>
      <c r="AI169">
        <v>0</v>
      </c>
    </row>
    <row r="170" spans="5:35" x14ac:dyDescent="0.25">
      <c r="E170" t="s">
        <v>354</v>
      </c>
      <c r="L170" t="s">
        <v>354</v>
      </c>
      <c r="Z170" t="s">
        <v>15</v>
      </c>
      <c r="AA170">
        <v>2</v>
      </c>
      <c r="AB170" t="s">
        <v>97</v>
      </c>
      <c r="AC170" t="s">
        <v>315</v>
      </c>
      <c r="AD170">
        <v>0</v>
      </c>
    </row>
    <row r="171" spans="5:35" x14ac:dyDescent="0.25">
      <c r="E171" t="s">
        <v>354</v>
      </c>
      <c r="L171" t="s">
        <v>354</v>
      </c>
      <c r="Z171" t="s">
        <v>15</v>
      </c>
      <c r="AA171">
        <v>2</v>
      </c>
      <c r="AB171" t="s">
        <v>97</v>
      </c>
      <c r="AC171" t="s">
        <v>316</v>
      </c>
      <c r="AD171">
        <v>0</v>
      </c>
    </row>
    <row r="172" spans="5:35" x14ac:dyDescent="0.25">
      <c r="E172" t="s">
        <v>354</v>
      </c>
      <c r="L172" t="s">
        <v>354</v>
      </c>
      <c r="Z172" t="s">
        <v>15</v>
      </c>
      <c r="AA172">
        <v>2</v>
      </c>
      <c r="AB172" t="s">
        <v>97</v>
      </c>
      <c r="AC172" t="s">
        <v>22</v>
      </c>
      <c r="AD172">
        <v>0</v>
      </c>
    </row>
    <row r="173" spans="5:35" x14ac:dyDescent="0.25">
      <c r="E173" t="s">
        <v>354</v>
      </c>
      <c r="L173" t="s">
        <v>354</v>
      </c>
      <c r="Z173" t="s">
        <v>41</v>
      </c>
      <c r="AA173">
        <v>5</v>
      </c>
      <c r="AB173" t="s">
        <v>97</v>
      </c>
      <c r="AC173" t="s">
        <v>309</v>
      </c>
      <c r="AD173">
        <v>0.15540000000000001</v>
      </c>
      <c r="AE173">
        <v>0</v>
      </c>
      <c r="AF173">
        <v>0</v>
      </c>
      <c r="AG173">
        <v>0</v>
      </c>
      <c r="AH173">
        <v>0</v>
      </c>
      <c r="AI173">
        <v>0</v>
      </c>
    </row>
    <row r="174" spans="5:35" x14ac:dyDescent="0.25">
      <c r="E174" t="s">
        <v>354</v>
      </c>
      <c r="L174" t="s">
        <v>354</v>
      </c>
      <c r="Z174" t="s">
        <v>41</v>
      </c>
      <c r="AA174">
        <v>5</v>
      </c>
      <c r="AB174" t="s">
        <v>97</v>
      </c>
      <c r="AC174" t="s">
        <v>310</v>
      </c>
      <c r="AD174">
        <v>0.33799999999999997</v>
      </c>
      <c r="AE174">
        <v>51.360946745562146</v>
      </c>
      <c r="AF174">
        <v>5.9881656804733732</v>
      </c>
      <c r="AG174">
        <v>0</v>
      </c>
      <c r="AH174">
        <v>0</v>
      </c>
      <c r="AI174">
        <v>0</v>
      </c>
    </row>
    <row r="175" spans="5:35" x14ac:dyDescent="0.25">
      <c r="E175" t="s">
        <v>354</v>
      </c>
      <c r="L175" t="s">
        <v>354</v>
      </c>
      <c r="Z175" t="s">
        <v>41</v>
      </c>
      <c r="AA175">
        <v>5</v>
      </c>
      <c r="AB175" t="s">
        <v>97</v>
      </c>
      <c r="AC175" t="s">
        <v>311</v>
      </c>
      <c r="AD175">
        <v>0</v>
      </c>
    </row>
    <row r="176" spans="5:35" x14ac:dyDescent="0.25">
      <c r="E176" t="s">
        <v>354</v>
      </c>
      <c r="L176" t="s">
        <v>354</v>
      </c>
      <c r="Z176" t="s">
        <v>41</v>
      </c>
      <c r="AA176">
        <v>5</v>
      </c>
      <c r="AB176" t="s">
        <v>97</v>
      </c>
      <c r="AC176" t="s">
        <v>312</v>
      </c>
      <c r="AD176">
        <v>0.50770000000000004</v>
      </c>
      <c r="AE176">
        <v>0</v>
      </c>
      <c r="AF176">
        <v>0</v>
      </c>
      <c r="AG176">
        <v>0</v>
      </c>
      <c r="AH176">
        <v>0</v>
      </c>
      <c r="AI176">
        <v>0</v>
      </c>
    </row>
    <row r="177" spans="5:36" x14ac:dyDescent="0.25">
      <c r="E177" t="s">
        <v>354</v>
      </c>
      <c r="L177" t="s">
        <v>354</v>
      </c>
      <c r="Z177" t="s">
        <v>41</v>
      </c>
      <c r="AA177">
        <v>5</v>
      </c>
      <c r="AB177" t="s">
        <v>97</v>
      </c>
      <c r="AC177" t="s">
        <v>313</v>
      </c>
      <c r="AD177">
        <v>0</v>
      </c>
    </row>
    <row r="178" spans="5:36" x14ac:dyDescent="0.25">
      <c r="E178" t="s">
        <v>354</v>
      </c>
      <c r="L178" t="s">
        <v>354</v>
      </c>
      <c r="Z178" t="s">
        <v>41</v>
      </c>
      <c r="AA178">
        <v>5</v>
      </c>
      <c r="AB178" t="s">
        <v>97</v>
      </c>
      <c r="AC178" t="s">
        <v>314</v>
      </c>
      <c r="AD178">
        <v>0.112</v>
      </c>
      <c r="AE178">
        <v>8</v>
      </c>
      <c r="AF178">
        <v>3.6142857142857143</v>
      </c>
      <c r="AG178">
        <v>0</v>
      </c>
      <c r="AH178">
        <v>0</v>
      </c>
      <c r="AI178">
        <v>0</v>
      </c>
    </row>
    <row r="179" spans="5:36" x14ac:dyDescent="0.25">
      <c r="E179" t="s">
        <v>354</v>
      </c>
      <c r="L179" t="s">
        <v>354</v>
      </c>
      <c r="Z179" t="s">
        <v>41</v>
      </c>
      <c r="AA179">
        <v>5</v>
      </c>
      <c r="AB179" t="s">
        <v>97</v>
      </c>
      <c r="AC179" t="s">
        <v>315</v>
      </c>
      <c r="AD179">
        <v>0</v>
      </c>
    </row>
    <row r="180" spans="5:36" x14ac:dyDescent="0.25">
      <c r="E180" t="s">
        <v>354</v>
      </c>
      <c r="L180" t="s">
        <v>354</v>
      </c>
      <c r="Z180" t="s">
        <v>41</v>
      </c>
      <c r="AA180">
        <v>5</v>
      </c>
      <c r="AB180" t="s">
        <v>97</v>
      </c>
      <c r="AC180" t="s">
        <v>316</v>
      </c>
      <c r="AD180">
        <v>0</v>
      </c>
    </row>
    <row r="181" spans="5:36" x14ac:dyDescent="0.25">
      <c r="E181" t="s">
        <v>354</v>
      </c>
      <c r="L181" t="s">
        <v>354</v>
      </c>
      <c r="Z181" t="s">
        <v>41</v>
      </c>
      <c r="AA181">
        <v>5</v>
      </c>
      <c r="AB181" t="s">
        <v>97</v>
      </c>
      <c r="AC181" t="s">
        <v>22</v>
      </c>
      <c r="AD181">
        <v>0.46100000000000002</v>
      </c>
      <c r="AE181">
        <v>48.590021691973973</v>
      </c>
      <c r="AF181">
        <v>21.952277657266809</v>
      </c>
      <c r="AG181">
        <v>0</v>
      </c>
      <c r="AH181">
        <v>0</v>
      </c>
      <c r="AI181">
        <v>0</v>
      </c>
    </row>
    <row r="182" spans="5:36" x14ac:dyDescent="0.25">
      <c r="E182" t="s">
        <v>354</v>
      </c>
      <c r="L182" t="s">
        <v>354</v>
      </c>
      <c r="Z182" t="s">
        <v>32</v>
      </c>
      <c r="AA182">
        <v>3</v>
      </c>
      <c r="AB182" t="s">
        <v>97</v>
      </c>
      <c r="AC182" t="s">
        <v>309</v>
      </c>
      <c r="AD182">
        <v>0</v>
      </c>
    </row>
    <row r="183" spans="5:36" x14ac:dyDescent="0.25">
      <c r="E183" t="s">
        <v>354</v>
      </c>
      <c r="L183" t="s">
        <v>354</v>
      </c>
      <c r="Z183" t="s">
        <v>32</v>
      </c>
      <c r="AA183">
        <v>3</v>
      </c>
      <c r="AB183" t="s">
        <v>97</v>
      </c>
      <c r="AC183" t="s">
        <v>310</v>
      </c>
      <c r="AD183">
        <v>0</v>
      </c>
    </row>
    <row r="184" spans="5:36" x14ac:dyDescent="0.25">
      <c r="E184" t="s">
        <v>354</v>
      </c>
      <c r="L184" t="s">
        <v>354</v>
      </c>
      <c r="Z184" t="s">
        <v>32</v>
      </c>
      <c r="AA184">
        <v>3</v>
      </c>
      <c r="AB184" t="s">
        <v>97</v>
      </c>
      <c r="AC184" t="s">
        <v>311</v>
      </c>
      <c r="AD184">
        <v>0</v>
      </c>
    </row>
    <row r="185" spans="5:36" x14ac:dyDescent="0.25">
      <c r="E185" t="s">
        <v>354</v>
      </c>
      <c r="L185" t="s">
        <v>354</v>
      </c>
      <c r="Z185" t="s">
        <v>32</v>
      </c>
      <c r="AA185">
        <v>3</v>
      </c>
      <c r="AB185" t="s">
        <v>97</v>
      </c>
      <c r="AC185" t="s">
        <v>312</v>
      </c>
      <c r="AD185">
        <v>0</v>
      </c>
    </row>
    <row r="186" spans="5:36" x14ac:dyDescent="0.25">
      <c r="E186" t="s">
        <v>354</v>
      </c>
      <c r="L186" t="s">
        <v>354</v>
      </c>
      <c r="Z186" t="s">
        <v>32</v>
      </c>
      <c r="AA186">
        <v>3</v>
      </c>
      <c r="AB186" t="s">
        <v>97</v>
      </c>
      <c r="AC186" t="s">
        <v>313</v>
      </c>
      <c r="AD186">
        <v>5.4800000000000001E-2</v>
      </c>
      <c r="AE186">
        <v>0</v>
      </c>
      <c r="AF186">
        <v>3.6934306569343063</v>
      </c>
      <c r="AG186">
        <v>4.5437956204379564</v>
      </c>
      <c r="AH186">
        <v>2.5912408759124084</v>
      </c>
      <c r="AI186">
        <v>0.87591240875912413</v>
      </c>
      <c r="AJ186" t="s">
        <v>379</v>
      </c>
    </row>
    <row r="187" spans="5:36" x14ac:dyDescent="0.25">
      <c r="E187" t="s">
        <v>354</v>
      </c>
      <c r="L187" t="s">
        <v>354</v>
      </c>
      <c r="Z187" t="s">
        <v>32</v>
      </c>
      <c r="AA187">
        <v>3</v>
      </c>
      <c r="AB187" t="s">
        <v>97</v>
      </c>
      <c r="AC187" t="s">
        <v>314</v>
      </c>
      <c r="AD187">
        <v>0.12429999999999999</v>
      </c>
      <c r="AE187">
        <v>74.738535800482694</v>
      </c>
      <c r="AF187">
        <v>81.415929203539818</v>
      </c>
      <c r="AG187">
        <v>0</v>
      </c>
      <c r="AH187">
        <v>97.103781174577648</v>
      </c>
      <c r="AI187">
        <v>0</v>
      </c>
    </row>
    <row r="188" spans="5:36" x14ac:dyDescent="0.25">
      <c r="E188" t="s">
        <v>354</v>
      </c>
      <c r="L188" t="s">
        <v>354</v>
      </c>
      <c r="Z188" t="s">
        <v>32</v>
      </c>
      <c r="AA188">
        <v>3</v>
      </c>
      <c r="AB188" t="s">
        <v>97</v>
      </c>
      <c r="AC188" t="s">
        <v>315</v>
      </c>
      <c r="AD188">
        <v>0</v>
      </c>
    </row>
    <row r="189" spans="5:36" x14ac:dyDescent="0.25">
      <c r="E189" t="s">
        <v>354</v>
      </c>
      <c r="L189" t="s">
        <v>354</v>
      </c>
      <c r="Z189" t="s">
        <v>32</v>
      </c>
      <c r="AA189">
        <v>3</v>
      </c>
      <c r="AB189" t="s">
        <v>97</v>
      </c>
      <c r="AC189" t="s">
        <v>316</v>
      </c>
      <c r="AD189">
        <v>0</v>
      </c>
    </row>
    <row r="190" spans="5:36" x14ac:dyDescent="0.25">
      <c r="E190" t="s">
        <v>354</v>
      </c>
      <c r="L190" t="s">
        <v>354</v>
      </c>
      <c r="Z190" t="s">
        <v>32</v>
      </c>
      <c r="AA190">
        <v>3</v>
      </c>
      <c r="AB190" t="s">
        <v>97</v>
      </c>
      <c r="AC190" t="s">
        <v>22</v>
      </c>
      <c r="AD190">
        <v>0</v>
      </c>
    </row>
    <row r="191" spans="5:36" x14ac:dyDescent="0.25">
      <c r="E191" t="s">
        <v>354</v>
      </c>
      <c r="L191" t="s">
        <v>354</v>
      </c>
      <c r="Z191" t="s">
        <v>52</v>
      </c>
      <c r="AA191">
        <v>5</v>
      </c>
      <c r="AB191" t="s">
        <v>97</v>
      </c>
      <c r="AC191" t="s">
        <v>309</v>
      </c>
      <c r="AD191">
        <v>4.2000000000000003E-2</v>
      </c>
      <c r="AE191">
        <v>0</v>
      </c>
      <c r="AF191">
        <v>0</v>
      </c>
      <c r="AG191">
        <v>0</v>
      </c>
      <c r="AH191">
        <v>0</v>
      </c>
      <c r="AI191">
        <v>0</v>
      </c>
    </row>
    <row r="192" spans="5:36" x14ac:dyDescent="0.25">
      <c r="E192" t="s">
        <v>354</v>
      </c>
      <c r="L192" t="s">
        <v>354</v>
      </c>
      <c r="Z192" t="s">
        <v>52</v>
      </c>
      <c r="AA192">
        <v>5</v>
      </c>
      <c r="AB192" t="s">
        <v>97</v>
      </c>
      <c r="AC192" t="s">
        <v>310</v>
      </c>
      <c r="AD192">
        <v>0.27900000000000003</v>
      </c>
      <c r="AE192">
        <v>0</v>
      </c>
      <c r="AF192">
        <v>0</v>
      </c>
      <c r="AG192">
        <v>0</v>
      </c>
      <c r="AH192">
        <v>0</v>
      </c>
      <c r="AI192">
        <v>0</v>
      </c>
    </row>
    <row r="193" spans="5:35" x14ac:dyDescent="0.25">
      <c r="E193" t="s">
        <v>354</v>
      </c>
      <c r="L193" t="s">
        <v>354</v>
      </c>
      <c r="Z193" t="s">
        <v>52</v>
      </c>
      <c r="AA193">
        <v>5</v>
      </c>
      <c r="AB193" t="s">
        <v>97</v>
      </c>
      <c r="AC193" t="s">
        <v>311</v>
      </c>
      <c r="AD193">
        <v>0.10199999999999999</v>
      </c>
      <c r="AE193">
        <v>0</v>
      </c>
      <c r="AF193">
        <v>0</v>
      </c>
      <c r="AG193">
        <v>0</v>
      </c>
      <c r="AH193">
        <v>0</v>
      </c>
      <c r="AI193">
        <v>0</v>
      </c>
    </row>
    <row r="194" spans="5:35" x14ac:dyDescent="0.25">
      <c r="E194" t="s">
        <v>354</v>
      </c>
      <c r="L194" t="s">
        <v>354</v>
      </c>
      <c r="Z194" t="s">
        <v>52</v>
      </c>
      <c r="AA194">
        <v>5</v>
      </c>
      <c r="AB194" t="s">
        <v>97</v>
      </c>
      <c r="AC194" t="s">
        <v>312</v>
      </c>
      <c r="AD194">
        <v>4.0999999999999995E-2</v>
      </c>
      <c r="AE194">
        <v>0</v>
      </c>
      <c r="AF194">
        <v>0</v>
      </c>
      <c r="AG194">
        <v>0</v>
      </c>
      <c r="AH194">
        <v>0</v>
      </c>
      <c r="AI194">
        <v>0</v>
      </c>
    </row>
    <row r="195" spans="5:35" x14ac:dyDescent="0.25">
      <c r="E195" t="s">
        <v>354</v>
      </c>
      <c r="L195" t="s">
        <v>354</v>
      </c>
      <c r="Z195" t="s">
        <v>52</v>
      </c>
      <c r="AA195">
        <v>5</v>
      </c>
      <c r="AB195" t="s">
        <v>97</v>
      </c>
      <c r="AC195" t="s">
        <v>313</v>
      </c>
      <c r="AD195">
        <v>0</v>
      </c>
    </row>
    <row r="196" spans="5:35" x14ac:dyDescent="0.25">
      <c r="E196" t="s">
        <v>354</v>
      </c>
      <c r="L196" t="s">
        <v>354</v>
      </c>
      <c r="Z196" t="s">
        <v>52</v>
      </c>
      <c r="AA196">
        <v>5</v>
      </c>
      <c r="AB196" t="s">
        <v>97</v>
      </c>
      <c r="AC196" t="s">
        <v>314</v>
      </c>
      <c r="AD196">
        <v>0</v>
      </c>
    </row>
    <row r="197" spans="5:35" x14ac:dyDescent="0.25">
      <c r="E197" t="s">
        <v>354</v>
      </c>
      <c r="L197" t="s">
        <v>354</v>
      </c>
      <c r="Z197" t="s">
        <v>52</v>
      </c>
      <c r="AA197">
        <v>5</v>
      </c>
      <c r="AB197" t="s">
        <v>97</v>
      </c>
      <c r="AC197" t="s">
        <v>315</v>
      </c>
      <c r="AD197">
        <v>0</v>
      </c>
    </row>
    <row r="198" spans="5:35" x14ac:dyDescent="0.25">
      <c r="E198" t="s">
        <v>354</v>
      </c>
      <c r="L198" t="s">
        <v>354</v>
      </c>
      <c r="Z198" t="s">
        <v>52</v>
      </c>
      <c r="AA198">
        <v>5</v>
      </c>
      <c r="AB198" t="s">
        <v>97</v>
      </c>
      <c r="AC198" t="s">
        <v>316</v>
      </c>
      <c r="AD198">
        <v>0</v>
      </c>
    </row>
    <row r="199" spans="5:35" x14ac:dyDescent="0.25">
      <c r="E199" t="s">
        <v>354</v>
      </c>
      <c r="L199" t="s">
        <v>354</v>
      </c>
      <c r="Z199" t="s">
        <v>52</v>
      </c>
      <c r="AA199">
        <v>5</v>
      </c>
      <c r="AB199" t="s">
        <v>97</v>
      </c>
      <c r="AC199" t="s">
        <v>22</v>
      </c>
      <c r="AD199">
        <v>0.38700000000000001</v>
      </c>
      <c r="AE199">
        <v>57.881136950904398</v>
      </c>
      <c r="AF199">
        <v>26.14987080103359</v>
      </c>
      <c r="AG199">
        <v>0</v>
      </c>
      <c r="AH199">
        <v>0</v>
      </c>
      <c r="AI199">
        <v>0</v>
      </c>
    </row>
    <row r="200" spans="5:35" x14ac:dyDescent="0.25">
      <c r="E200" t="s">
        <v>354</v>
      </c>
      <c r="L200" t="s">
        <v>354</v>
      </c>
      <c r="Z200" t="s">
        <v>20</v>
      </c>
      <c r="AA200">
        <v>1</v>
      </c>
      <c r="AB200" t="s">
        <v>97</v>
      </c>
      <c r="AC200" t="s">
        <v>309</v>
      </c>
      <c r="AD200">
        <v>0</v>
      </c>
    </row>
    <row r="201" spans="5:35" x14ac:dyDescent="0.25">
      <c r="E201" t="s">
        <v>354</v>
      </c>
      <c r="L201" t="s">
        <v>354</v>
      </c>
      <c r="Z201" t="s">
        <v>20</v>
      </c>
      <c r="AA201">
        <v>1</v>
      </c>
      <c r="AB201" t="s">
        <v>97</v>
      </c>
      <c r="AC201" t="s">
        <v>310</v>
      </c>
      <c r="AD201">
        <v>0.19500000000000001</v>
      </c>
      <c r="AE201">
        <v>0</v>
      </c>
      <c r="AF201">
        <v>0</v>
      </c>
      <c r="AG201">
        <v>0</v>
      </c>
      <c r="AH201">
        <v>0</v>
      </c>
      <c r="AI201">
        <v>0</v>
      </c>
    </row>
    <row r="202" spans="5:35" x14ac:dyDescent="0.25">
      <c r="E202" t="s">
        <v>354</v>
      </c>
      <c r="L202" t="s">
        <v>354</v>
      </c>
      <c r="Z202" t="s">
        <v>20</v>
      </c>
      <c r="AA202">
        <v>1</v>
      </c>
      <c r="AB202" t="s">
        <v>97</v>
      </c>
      <c r="AC202" t="s">
        <v>311</v>
      </c>
      <c r="AD202">
        <v>0</v>
      </c>
    </row>
    <row r="203" spans="5:35" x14ac:dyDescent="0.25">
      <c r="E203" t="s">
        <v>354</v>
      </c>
      <c r="L203" t="s">
        <v>354</v>
      </c>
      <c r="Z203" t="s">
        <v>20</v>
      </c>
      <c r="AA203">
        <v>1</v>
      </c>
      <c r="AB203" t="s">
        <v>97</v>
      </c>
      <c r="AC203" t="s">
        <v>312</v>
      </c>
      <c r="AD203">
        <v>0</v>
      </c>
    </row>
    <row r="204" spans="5:35" x14ac:dyDescent="0.25">
      <c r="E204" t="s">
        <v>354</v>
      </c>
      <c r="L204" t="s">
        <v>354</v>
      </c>
      <c r="Z204" t="s">
        <v>20</v>
      </c>
      <c r="AA204">
        <v>1</v>
      </c>
      <c r="AB204" t="s">
        <v>97</v>
      </c>
      <c r="AC204" t="s">
        <v>313</v>
      </c>
      <c r="AD204">
        <v>0</v>
      </c>
    </row>
    <row r="205" spans="5:35" x14ac:dyDescent="0.25">
      <c r="E205" t="s">
        <v>354</v>
      </c>
      <c r="L205" t="s">
        <v>354</v>
      </c>
      <c r="Z205" t="s">
        <v>20</v>
      </c>
      <c r="AA205">
        <v>1</v>
      </c>
      <c r="AB205" t="s">
        <v>97</v>
      </c>
      <c r="AC205" t="s">
        <v>314</v>
      </c>
      <c r="AD205">
        <v>0</v>
      </c>
    </row>
    <row r="206" spans="5:35" x14ac:dyDescent="0.25">
      <c r="E206" t="s">
        <v>354</v>
      </c>
      <c r="L206" t="s">
        <v>354</v>
      </c>
      <c r="Z206" t="s">
        <v>20</v>
      </c>
      <c r="AA206">
        <v>1</v>
      </c>
      <c r="AB206" t="s">
        <v>97</v>
      </c>
      <c r="AC206" t="s">
        <v>315</v>
      </c>
      <c r="AD206">
        <v>0</v>
      </c>
    </row>
    <row r="207" spans="5:35" x14ac:dyDescent="0.25">
      <c r="E207" t="s">
        <v>354</v>
      </c>
      <c r="L207" t="s">
        <v>354</v>
      </c>
      <c r="Z207" t="s">
        <v>20</v>
      </c>
      <c r="AA207">
        <v>1</v>
      </c>
      <c r="AB207" t="s">
        <v>97</v>
      </c>
      <c r="AC207" t="s">
        <v>316</v>
      </c>
      <c r="AD207">
        <v>0</v>
      </c>
    </row>
    <row r="208" spans="5:35" x14ac:dyDescent="0.25">
      <c r="E208" t="s">
        <v>354</v>
      </c>
      <c r="L208" t="s">
        <v>354</v>
      </c>
      <c r="Z208" t="s">
        <v>20</v>
      </c>
      <c r="AA208">
        <v>1</v>
      </c>
      <c r="AB208" t="s">
        <v>97</v>
      </c>
      <c r="AC208" t="s">
        <v>22</v>
      </c>
      <c r="AD208">
        <v>1.1659999999999999</v>
      </c>
      <c r="AE208">
        <v>57.632933104631221</v>
      </c>
      <c r="AF208">
        <v>26.037735849056606</v>
      </c>
      <c r="AG208">
        <v>0</v>
      </c>
      <c r="AH208">
        <v>0</v>
      </c>
      <c r="AI208">
        <v>0</v>
      </c>
    </row>
    <row r="209" spans="5:35" x14ac:dyDescent="0.25">
      <c r="E209" t="s">
        <v>354</v>
      </c>
      <c r="L209" t="s">
        <v>354</v>
      </c>
      <c r="Z209" t="s">
        <v>18</v>
      </c>
      <c r="AA209">
        <v>2</v>
      </c>
      <c r="AB209" t="s">
        <v>97</v>
      </c>
      <c r="AC209" t="s">
        <v>309</v>
      </c>
      <c r="AD209">
        <v>0</v>
      </c>
    </row>
    <row r="210" spans="5:35" x14ac:dyDescent="0.25">
      <c r="E210" t="s">
        <v>354</v>
      </c>
      <c r="L210" t="s">
        <v>354</v>
      </c>
      <c r="Z210" t="s">
        <v>18</v>
      </c>
      <c r="AA210">
        <v>2</v>
      </c>
      <c r="AB210" t="s">
        <v>97</v>
      </c>
      <c r="AC210" t="s">
        <v>310</v>
      </c>
      <c r="AD210">
        <v>0</v>
      </c>
    </row>
    <row r="211" spans="5:35" x14ac:dyDescent="0.25">
      <c r="E211" t="s">
        <v>354</v>
      </c>
      <c r="L211" t="s">
        <v>354</v>
      </c>
      <c r="Z211" t="s">
        <v>18</v>
      </c>
      <c r="AA211">
        <v>2</v>
      </c>
      <c r="AB211" t="s">
        <v>97</v>
      </c>
      <c r="AC211" t="s">
        <v>311</v>
      </c>
      <c r="AD211">
        <v>0</v>
      </c>
    </row>
    <row r="212" spans="5:35" x14ac:dyDescent="0.25">
      <c r="E212" t="s">
        <v>354</v>
      </c>
      <c r="L212" t="s">
        <v>354</v>
      </c>
      <c r="Z212" t="s">
        <v>18</v>
      </c>
      <c r="AA212">
        <v>2</v>
      </c>
      <c r="AB212" t="s">
        <v>97</v>
      </c>
      <c r="AC212" t="s">
        <v>312</v>
      </c>
      <c r="AD212">
        <v>0</v>
      </c>
    </row>
    <row r="213" spans="5:35" x14ac:dyDescent="0.25">
      <c r="E213" t="s">
        <v>354</v>
      </c>
      <c r="L213" t="s">
        <v>354</v>
      </c>
      <c r="Z213" t="s">
        <v>18</v>
      </c>
      <c r="AA213">
        <v>2</v>
      </c>
      <c r="AB213" t="s">
        <v>97</v>
      </c>
      <c r="AC213" t="s">
        <v>313</v>
      </c>
      <c r="AD213">
        <v>0</v>
      </c>
    </row>
    <row r="214" spans="5:35" x14ac:dyDescent="0.25">
      <c r="E214" t="s">
        <v>354</v>
      </c>
      <c r="L214" t="s">
        <v>354</v>
      </c>
      <c r="Z214" t="s">
        <v>18</v>
      </c>
      <c r="AA214">
        <v>2</v>
      </c>
      <c r="AB214" t="s">
        <v>97</v>
      </c>
      <c r="AC214" t="s">
        <v>314</v>
      </c>
      <c r="AD214">
        <v>8.5000000000000006E-2</v>
      </c>
      <c r="AE214">
        <v>0</v>
      </c>
      <c r="AF214">
        <v>0</v>
      </c>
      <c r="AG214">
        <v>0</v>
      </c>
      <c r="AH214">
        <v>0</v>
      </c>
      <c r="AI214">
        <v>0</v>
      </c>
    </row>
    <row r="215" spans="5:35" x14ac:dyDescent="0.25">
      <c r="E215" t="s">
        <v>354</v>
      </c>
      <c r="L215" t="s">
        <v>354</v>
      </c>
      <c r="Z215" t="s">
        <v>18</v>
      </c>
      <c r="AA215">
        <v>2</v>
      </c>
      <c r="AB215" t="s">
        <v>97</v>
      </c>
      <c r="AC215" t="s">
        <v>315</v>
      </c>
      <c r="AD215">
        <v>0</v>
      </c>
    </row>
    <row r="216" spans="5:35" x14ac:dyDescent="0.25">
      <c r="E216" t="s">
        <v>354</v>
      </c>
      <c r="L216" t="s">
        <v>354</v>
      </c>
      <c r="Z216" t="s">
        <v>18</v>
      </c>
      <c r="AA216">
        <v>2</v>
      </c>
      <c r="AB216" t="s">
        <v>97</v>
      </c>
      <c r="AC216" t="s">
        <v>316</v>
      </c>
      <c r="AD216">
        <v>0</v>
      </c>
    </row>
    <row r="217" spans="5:35" x14ac:dyDescent="0.25">
      <c r="E217" t="s">
        <v>354</v>
      </c>
      <c r="L217" t="s">
        <v>354</v>
      </c>
      <c r="Z217" t="s">
        <v>18</v>
      </c>
      <c r="AA217">
        <v>2</v>
      </c>
      <c r="AB217" t="s">
        <v>97</v>
      </c>
      <c r="AC217" t="s">
        <v>22</v>
      </c>
      <c r="AD217">
        <v>0</v>
      </c>
    </row>
    <row r="218" spans="5:35" x14ac:dyDescent="0.25">
      <c r="E218" t="s">
        <v>354</v>
      </c>
      <c r="L218" t="s">
        <v>354</v>
      </c>
      <c r="Z218" t="s">
        <v>27</v>
      </c>
      <c r="AA218">
        <v>2</v>
      </c>
      <c r="AB218" t="s">
        <v>97</v>
      </c>
      <c r="AC218" t="s">
        <v>309</v>
      </c>
      <c r="AD218">
        <v>0</v>
      </c>
    </row>
    <row r="219" spans="5:35" x14ac:dyDescent="0.25">
      <c r="E219" t="s">
        <v>354</v>
      </c>
      <c r="L219" t="s">
        <v>354</v>
      </c>
      <c r="Z219" t="s">
        <v>27</v>
      </c>
      <c r="AA219">
        <v>2</v>
      </c>
      <c r="AB219" t="s">
        <v>97</v>
      </c>
      <c r="AC219" t="s">
        <v>310</v>
      </c>
      <c r="AD219">
        <v>0.16400000000000001</v>
      </c>
      <c r="AE219">
        <v>0</v>
      </c>
      <c r="AF219">
        <v>0</v>
      </c>
      <c r="AG219">
        <v>0</v>
      </c>
      <c r="AH219">
        <v>0</v>
      </c>
      <c r="AI219">
        <v>0</v>
      </c>
    </row>
    <row r="220" spans="5:35" x14ac:dyDescent="0.25">
      <c r="E220" t="s">
        <v>354</v>
      </c>
      <c r="L220" t="s">
        <v>354</v>
      </c>
      <c r="Z220" t="s">
        <v>27</v>
      </c>
      <c r="AA220">
        <v>2</v>
      </c>
      <c r="AB220" t="s">
        <v>97</v>
      </c>
      <c r="AC220" t="s">
        <v>311</v>
      </c>
      <c r="AD220">
        <v>0</v>
      </c>
    </row>
    <row r="221" spans="5:35" x14ac:dyDescent="0.25">
      <c r="E221" t="s">
        <v>354</v>
      </c>
      <c r="L221" t="s">
        <v>354</v>
      </c>
      <c r="Z221" t="s">
        <v>27</v>
      </c>
      <c r="AA221">
        <v>2</v>
      </c>
      <c r="AB221" t="s">
        <v>97</v>
      </c>
      <c r="AC221" t="s">
        <v>312</v>
      </c>
      <c r="AD221">
        <v>0</v>
      </c>
    </row>
    <row r="222" spans="5:35" x14ac:dyDescent="0.25">
      <c r="E222" t="s">
        <v>354</v>
      </c>
      <c r="L222" t="s">
        <v>354</v>
      </c>
      <c r="Z222" t="s">
        <v>27</v>
      </c>
      <c r="AA222">
        <v>2</v>
      </c>
      <c r="AB222" t="s">
        <v>97</v>
      </c>
      <c r="AC222" t="s">
        <v>313</v>
      </c>
      <c r="AD222">
        <v>0.16400000000000001</v>
      </c>
      <c r="AE222">
        <v>0</v>
      </c>
      <c r="AF222">
        <v>0</v>
      </c>
      <c r="AG222">
        <v>0</v>
      </c>
      <c r="AH222">
        <v>0</v>
      </c>
      <c r="AI222">
        <v>0</v>
      </c>
    </row>
    <row r="223" spans="5:35" x14ac:dyDescent="0.25">
      <c r="E223" t="s">
        <v>354</v>
      </c>
      <c r="L223" t="s">
        <v>354</v>
      </c>
      <c r="Z223" t="s">
        <v>27</v>
      </c>
      <c r="AA223">
        <v>2</v>
      </c>
      <c r="AB223" t="s">
        <v>97</v>
      </c>
      <c r="AC223" t="s">
        <v>314</v>
      </c>
      <c r="AD223">
        <v>0.153</v>
      </c>
      <c r="AE223">
        <v>19.873817034700316</v>
      </c>
      <c r="AF223">
        <v>31.924290220820186</v>
      </c>
      <c r="AG223">
        <v>0</v>
      </c>
      <c r="AH223">
        <v>0</v>
      </c>
      <c r="AI223">
        <v>0</v>
      </c>
    </row>
    <row r="224" spans="5:35" x14ac:dyDescent="0.25">
      <c r="E224" t="s">
        <v>354</v>
      </c>
      <c r="L224" t="s">
        <v>354</v>
      </c>
      <c r="Z224" t="s">
        <v>27</v>
      </c>
      <c r="AA224">
        <v>2</v>
      </c>
      <c r="AB224" t="s">
        <v>97</v>
      </c>
      <c r="AC224" t="s">
        <v>315</v>
      </c>
      <c r="AD224">
        <v>0</v>
      </c>
    </row>
    <row r="225" spans="5:35" x14ac:dyDescent="0.25">
      <c r="E225" t="s">
        <v>354</v>
      </c>
      <c r="L225" t="s">
        <v>354</v>
      </c>
      <c r="Z225" t="s">
        <v>27</v>
      </c>
      <c r="AA225">
        <v>2</v>
      </c>
      <c r="AB225" t="s">
        <v>97</v>
      </c>
      <c r="AC225" t="s">
        <v>316</v>
      </c>
      <c r="AD225">
        <v>0</v>
      </c>
    </row>
    <row r="226" spans="5:35" x14ac:dyDescent="0.25">
      <c r="E226" t="s">
        <v>354</v>
      </c>
      <c r="L226" t="s">
        <v>354</v>
      </c>
      <c r="Z226" t="s">
        <v>27</v>
      </c>
      <c r="AA226">
        <v>2</v>
      </c>
      <c r="AB226" t="s">
        <v>97</v>
      </c>
      <c r="AC226" t="s">
        <v>22</v>
      </c>
      <c r="AD226">
        <v>0</v>
      </c>
    </row>
    <row r="227" spans="5:35" x14ac:dyDescent="0.25">
      <c r="E227" t="s">
        <v>354</v>
      </c>
      <c r="L227" t="s">
        <v>354</v>
      </c>
      <c r="Z227" t="s">
        <v>75</v>
      </c>
      <c r="AA227">
        <v>3</v>
      </c>
      <c r="AB227" t="s">
        <v>97</v>
      </c>
      <c r="AC227" t="s">
        <v>309</v>
      </c>
      <c r="AD227">
        <v>9.0090000000000003E-2</v>
      </c>
      <c r="AE227">
        <v>0</v>
      </c>
      <c r="AF227">
        <v>0</v>
      </c>
      <c r="AG227">
        <v>0</v>
      </c>
      <c r="AH227">
        <v>0</v>
      </c>
      <c r="AI227">
        <v>0</v>
      </c>
    </row>
    <row r="228" spans="5:35" x14ac:dyDescent="0.25">
      <c r="E228" t="s">
        <v>354</v>
      </c>
      <c r="L228" t="s">
        <v>354</v>
      </c>
      <c r="Z228" t="s">
        <v>75</v>
      </c>
      <c r="AA228">
        <v>3</v>
      </c>
      <c r="AB228" t="s">
        <v>97</v>
      </c>
      <c r="AC228" t="s">
        <v>310</v>
      </c>
      <c r="AD228">
        <v>1.0055499999999999</v>
      </c>
      <c r="AE228">
        <v>0</v>
      </c>
      <c r="AF228">
        <v>0</v>
      </c>
      <c r="AG228">
        <v>0</v>
      </c>
      <c r="AH228">
        <v>0</v>
      </c>
      <c r="AI228">
        <v>0</v>
      </c>
    </row>
    <row r="229" spans="5:35" x14ac:dyDescent="0.25">
      <c r="E229" t="s">
        <v>354</v>
      </c>
      <c r="L229" t="s">
        <v>354</v>
      </c>
      <c r="Z229" t="s">
        <v>75</v>
      </c>
      <c r="AA229">
        <v>3</v>
      </c>
      <c r="AB229" t="s">
        <v>97</v>
      </c>
      <c r="AC229" t="s">
        <v>311</v>
      </c>
      <c r="AD229">
        <v>6.6600000000000006E-2</v>
      </c>
      <c r="AE229">
        <v>0</v>
      </c>
      <c r="AF229">
        <v>0</v>
      </c>
      <c r="AG229">
        <v>0</v>
      </c>
      <c r="AH229">
        <v>0</v>
      </c>
      <c r="AI229">
        <v>0</v>
      </c>
    </row>
    <row r="230" spans="5:35" x14ac:dyDescent="0.25">
      <c r="E230" t="s">
        <v>354</v>
      </c>
      <c r="L230" t="s">
        <v>354</v>
      </c>
      <c r="Z230" t="s">
        <v>75</v>
      </c>
      <c r="AA230">
        <v>3</v>
      </c>
      <c r="AB230" t="s">
        <v>97</v>
      </c>
      <c r="AC230" t="s">
        <v>312</v>
      </c>
      <c r="AD230">
        <v>0</v>
      </c>
    </row>
    <row r="231" spans="5:35" x14ac:dyDescent="0.25">
      <c r="E231" t="s">
        <v>354</v>
      </c>
      <c r="L231" t="s">
        <v>354</v>
      </c>
      <c r="Z231" t="s">
        <v>75</v>
      </c>
      <c r="AA231">
        <v>3</v>
      </c>
      <c r="AB231" t="s">
        <v>97</v>
      </c>
      <c r="AC231" t="s">
        <v>313</v>
      </c>
      <c r="AD231">
        <v>0</v>
      </c>
    </row>
    <row r="232" spans="5:35" x14ac:dyDescent="0.25">
      <c r="E232" t="s">
        <v>354</v>
      </c>
      <c r="L232" t="s">
        <v>354</v>
      </c>
      <c r="Z232" t="s">
        <v>75</v>
      </c>
      <c r="AA232">
        <v>3</v>
      </c>
      <c r="AB232" t="s">
        <v>97</v>
      </c>
      <c r="AC232" t="s">
        <v>314</v>
      </c>
      <c r="AD232">
        <v>0.32079999999999997</v>
      </c>
      <c r="AE232">
        <v>0</v>
      </c>
      <c r="AF232">
        <v>0</v>
      </c>
      <c r="AG232">
        <v>0</v>
      </c>
      <c r="AH232">
        <v>0</v>
      </c>
      <c r="AI232">
        <v>0</v>
      </c>
    </row>
    <row r="233" spans="5:35" x14ac:dyDescent="0.25">
      <c r="E233" t="s">
        <v>354</v>
      </c>
      <c r="L233" t="s">
        <v>354</v>
      </c>
      <c r="Z233" t="s">
        <v>75</v>
      </c>
      <c r="AA233">
        <v>3</v>
      </c>
      <c r="AB233" t="s">
        <v>97</v>
      </c>
      <c r="AC233" t="s">
        <v>315</v>
      </c>
      <c r="AD233">
        <v>0</v>
      </c>
    </row>
    <row r="234" spans="5:35" x14ac:dyDescent="0.25">
      <c r="E234" t="s">
        <v>354</v>
      </c>
      <c r="L234" t="s">
        <v>354</v>
      </c>
      <c r="Z234" t="s">
        <v>75</v>
      </c>
      <c r="AA234">
        <v>3</v>
      </c>
      <c r="AB234" t="s">
        <v>97</v>
      </c>
      <c r="AC234" t="s">
        <v>316</v>
      </c>
      <c r="AD234">
        <v>0</v>
      </c>
    </row>
    <row r="235" spans="5:35" x14ac:dyDescent="0.25">
      <c r="E235" t="s">
        <v>354</v>
      </c>
      <c r="L235" t="s">
        <v>354</v>
      </c>
      <c r="Z235" t="s">
        <v>75</v>
      </c>
      <c r="AA235">
        <v>3</v>
      </c>
      <c r="AB235" t="s">
        <v>97</v>
      </c>
      <c r="AC235" t="s">
        <v>22</v>
      </c>
      <c r="AD235">
        <v>0.11101999999999999</v>
      </c>
      <c r="AE235">
        <v>0</v>
      </c>
      <c r="AF235">
        <v>0</v>
      </c>
      <c r="AG235">
        <v>0</v>
      </c>
      <c r="AH235">
        <v>0</v>
      </c>
      <c r="AI235">
        <v>0</v>
      </c>
    </row>
    <row r="236" spans="5:35" x14ac:dyDescent="0.25">
      <c r="E236" t="s">
        <v>354</v>
      </c>
      <c r="L236" t="s">
        <v>354</v>
      </c>
      <c r="Z236" t="s">
        <v>181</v>
      </c>
      <c r="AA236">
        <v>2</v>
      </c>
      <c r="AB236" t="s">
        <v>97</v>
      </c>
      <c r="AC236" t="s">
        <v>309</v>
      </c>
      <c r="AD236">
        <v>0</v>
      </c>
    </row>
    <row r="237" spans="5:35" x14ac:dyDescent="0.25">
      <c r="E237" t="s">
        <v>354</v>
      </c>
      <c r="L237" t="s">
        <v>354</v>
      </c>
      <c r="Z237" t="s">
        <v>181</v>
      </c>
      <c r="AA237">
        <v>2</v>
      </c>
      <c r="AB237" t="s">
        <v>97</v>
      </c>
      <c r="AC237" t="s">
        <v>310</v>
      </c>
      <c r="AD237">
        <v>0.17</v>
      </c>
      <c r="AE237">
        <v>0</v>
      </c>
      <c r="AF237">
        <v>0</v>
      </c>
      <c r="AG237">
        <v>0</v>
      </c>
      <c r="AH237">
        <v>0</v>
      </c>
      <c r="AI237">
        <v>0</v>
      </c>
    </row>
    <row r="238" spans="5:35" x14ac:dyDescent="0.25">
      <c r="E238" t="s">
        <v>354</v>
      </c>
      <c r="L238" t="s">
        <v>354</v>
      </c>
      <c r="Z238" t="s">
        <v>181</v>
      </c>
      <c r="AA238">
        <v>2</v>
      </c>
      <c r="AB238" t="s">
        <v>97</v>
      </c>
      <c r="AC238" t="s">
        <v>311</v>
      </c>
      <c r="AD238">
        <v>0</v>
      </c>
    </row>
    <row r="239" spans="5:35" x14ac:dyDescent="0.25">
      <c r="E239" t="s">
        <v>354</v>
      </c>
      <c r="L239" t="s">
        <v>354</v>
      </c>
      <c r="Z239" t="s">
        <v>181</v>
      </c>
      <c r="AA239">
        <v>2</v>
      </c>
      <c r="AB239" t="s">
        <v>97</v>
      </c>
      <c r="AC239" t="s">
        <v>312</v>
      </c>
      <c r="AD239">
        <v>0</v>
      </c>
    </row>
    <row r="240" spans="5:35" x14ac:dyDescent="0.25">
      <c r="E240" t="s">
        <v>354</v>
      </c>
      <c r="L240" t="s">
        <v>354</v>
      </c>
      <c r="Z240" t="s">
        <v>181</v>
      </c>
      <c r="AA240">
        <v>2</v>
      </c>
      <c r="AB240" t="s">
        <v>97</v>
      </c>
      <c r="AC240" t="s">
        <v>313</v>
      </c>
      <c r="AD240">
        <v>0</v>
      </c>
    </row>
    <row r="241" spans="5:36" x14ac:dyDescent="0.25">
      <c r="E241" t="s">
        <v>354</v>
      </c>
      <c r="L241" t="s">
        <v>354</v>
      </c>
      <c r="Z241" t="s">
        <v>181</v>
      </c>
      <c r="AA241">
        <v>2</v>
      </c>
      <c r="AB241" t="s">
        <v>97</v>
      </c>
      <c r="AC241" t="s">
        <v>314</v>
      </c>
      <c r="AD241">
        <v>0.11700000000000001</v>
      </c>
      <c r="AE241">
        <v>0</v>
      </c>
      <c r="AF241">
        <v>0</v>
      </c>
      <c r="AG241">
        <v>0</v>
      </c>
      <c r="AH241">
        <v>0</v>
      </c>
      <c r="AI241">
        <v>0</v>
      </c>
    </row>
    <row r="242" spans="5:36" x14ac:dyDescent="0.25">
      <c r="E242" t="s">
        <v>354</v>
      </c>
      <c r="L242" t="s">
        <v>354</v>
      </c>
      <c r="Z242" t="s">
        <v>181</v>
      </c>
      <c r="AA242">
        <v>2</v>
      </c>
      <c r="AB242" t="s">
        <v>97</v>
      </c>
      <c r="AC242" t="s">
        <v>315</v>
      </c>
      <c r="AD242">
        <v>0</v>
      </c>
    </row>
    <row r="243" spans="5:36" x14ac:dyDescent="0.25">
      <c r="E243" t="s">
        <v>354</v>
      </c>
      <c r="L243" t="s">
        <v>354</v>
      </c>
      <c r="Z243" t="s">
        <v>181</v>
      </c>
      <c r="AA243">
        <v>2</v>
      </c>
      <c r="AB243" t="s">
        <v>97</v>
      </c>
      <c r="AC243" t="s">
        <v>316</v>
      </c>
      <c r="AD243">
        <v>0</v>
      </c>
    </row>
    <row r="244" spans="5:36" x14ac:dyDescent="0.25">
      <c r="E244" t="s">
        <v>354</v>
      </c>
      <c r="L244" t="s">
        <v>354</v>
      </c>
      <c r="Z244" t="s">
        <v>181</v>
      </c>
      <c r="AA244">
        <v>2</v>
      </c>
      <c r="AB244" t="s">
        <v>97</v>
      </c>
      <c r="AC244" t="s">
        <v>22</v>
      </c>
      <c r="AD244">
        <v>0</v>
      </c>
    </row>
    <row r="245" spans="5:36" x14ac:dyDescent="0.25">
      <c r="E245" t="s">
        <v>354</v>
      </c>
      <c r="L245" t="s">
        <v>354</v>
      </c>
      <c r="Z245" t="s">
        <v>50</v>
      </c>
      <c r="AA245">
        <v>1</v>
      </c>
      <c r="AB245" t="s">
        <v>97</v>
      </c>
      <c r="AC245" t="s">
        <v>309</v>
      </c>
      <c r="AD245">
        <v>0</v>
      </c>
    </row>
    <row r="246" spans="5:36" x14ac:dyDescent="0.25">
      <c r="E246" t="s">
        <v>354</v>
      </c>
      <c r="L246" t="s">
        <v>354</v>
      </c>
      <c r="Z246" t="s">
        <v>50</v>
      </c>
      <c r="AA246">
        <v>1</v>
      </c>
      <c r="AB246" t="s">
        <v>97</v>
      </c>
      <c r="AC246" t="s">
        <v>310</v>
      </c>
      <c r="AD246">
        <v>0.61829999999999996</v>
      </c>
      <c r="AE246">
        <v>0.81513828238719077</v>
      </c>
      <c r="AF246">
        <v>1.3093967329775191</v>
      </c>
      <c r="AG246">
        <v>0</v>
      </c>
      <c r="AH246">
        <v>0</v>
      </c>
      <c r="AI246">
        <v>0</v>
      </c>
    </row>
    <row r="247" spans="5:36" x14ac:dyDescent="0.25">
      <c r="E247" t="s">
        <v>354</v>
      </c>
      <c r="L247" t="s">
        <v>354</v>
      </c>
      <c r="Z247" t="s">
        <v>50</v>
      </c>
      <c r="AA247">
        <v>1</v>
      </c>
      <c r="AB247" t="s">
        <v>97</v>
      </c>
      <c r="AC247" t="s">
        <v>311</v>
      </c>
      <c r="AD247">
        <v>0</v>
      </c>
    </row>
    <row r="248" spans="5:36" x14ac:dyDescent="0.25">
      <c r="E248" t="s">
        <v>354</v>
      </c>
      <c r="L248" t="s">
        <v>354</v>
      </c>
      <c r="Z248" t="s">
        <v>50</v>
      </c>
      <c r="AA248">
        <v>1</v>
      </c>
      <c r="AB248" t="s">
        <v>97</v>
      </c>
      <c r="AC248" t="s">
        <v>312</v>
      </c>
      <c r="AD248">
        <v>0</v>
      </c>
    </row>
    <row r="249" spans="5:36" x14ac:dyDescent="0.25">
      <c r="E249" t="s">
        <v>354</v>
      </c>
      <c r="L249" t="s">
        <v>354</v>
      </c>
      <c r="Z249" t="s">
        <v>50</v>
      </c>
      <c r="AA249">
        <v>1</v>
      </c>
      <c r="AB249" t="s">
        <v>97</v>
      </c>
      <c r="AC249" t="s">
        <v>313</v>
      </c>
      <c r="AD249">
        <v>0.22900000000000001</v>
      </c>
      <c r="AE249">
        <v>0</v>
      </c>
      <c r="AF249">
        <v>5.0599999999999996</v>
      </c>
      <c r="AG249">
        <v>6.2249999999999996</v>
      </c>
      <c r="AH249">
        <v>3.55</v>
      </c>
      <c r="AI249">
        <v>1.2</v>
      </c>
      <c r="AJ249" t="s">
        <v>379</v>
      </c>
    </row>
    <row r="250" spans="5:36" x14ac:dyDescent="0.25">
      <c r="E250" t="s">
        <v>354</v>
      </c>
      <c r="L250" t="s">
        <v>354</v>
      </c>
      <c r="Z250" t="s">
        <v>50</v>
      </c>
      <c r="AA250">
        <v>1</v>
      </c>
      <c r="AB250" t="s">
        <v>97</v>
      </c>
      <c r="AC250" t="s">
        <v>314</v>
      </c>
      <c r="AD250">
        <v>0</v>
      </c>
    </row>
    <row r="251" spans="5:36" x14ac:dyDescent="0.25">
      <c r="E251" t="s">
        <v>354</v>
      </c>
      <c r="L251" t="s">
        <v>354</v>
      </c>
      <c r="Z251" t="s">
        <v>50</v>
      </c>
      <c r="AA251">
        <v>1</v>
      </c>
      <c r="AB251" t="s">
        <v>97</v>
      </c>
      <c r="AC251" t="s">
        <v>315</v>
      </c>
      <c r="AD251">
        <v>0.03</v>
      </c>
      <c r="AE251">
        <v>0</v>
      </c>
      <c r="AF251">
        <v>0</v>
      </c>
      <c r="AG251">
        <v>0</v>
      </c>
      <c r="AH251">
        <v>0</v>
      </c>
      <c r="AI251">
        <v>0</v>
      </c>
    </row>
    <row r="252" spans="5:36" x14ac:dyDescent="0.25">
      <c r="E252" t="s">
        <v>354</v>
      </c>
      <c r="L252" t="s">
        <v>354</v>
      </c>
      <c r="Z252" t="s">
        <v>50</v>
      </c>
      <c r="AA252">
        <v>1</v>
      </c>
      <c r="AB252" t="s">
        <v>97</v>
      </c>
      <c r="AC252" t="s">
        <v>316</v>
      </c>
      <c r="AD252">
        <v>0</v>
      </c>
    </row>
    <row r="253" spans="5:36" x14ac:dyDescent="0.25">
      <c r="E253" t="s">
        <v>354</v>
      </c>
      <c r="L253" t="s">
        <v>354</v>
      </c>
      <c r="Z253" t="s">
        <v>50</v>
      </c>
      <c r="AA253">
        <v>1</v>
      </c>
      <c r="AB253" t="s">
        <v>97</v>
      </c>
      <c r="AC253" t="s">
        <v>22</v>
      </c>
      <c r="AD253">
        <v>0</v>
      </c>
    </row>
    <row r="254" spans="5:36" x14ac:dyDescent="0.25">
      <c r="E254" t="s">
        <v>354</v>
      </c>
      <c r="L254" t="s">
        <v>354</v>
      </c>
      <c r="Z254" t="s">
        <v>56</v>
      </c>
      <c r="AA254">
        <v>4</v>
      </c>
      <c r="AB254" t="s">
        <v>97</v>
      </c>
      <c r="AC254" t="s">
        <v>309</v>
      </c>
      <c r="AD254">
        <v>1.7999999999999999E-2</v>
      </c>
      <c r="AE254">
        <v>0</v>
      </c>
      <c r="AF254">
        <v>0</v>
      </c>
      <c r="AG254">
        <v>0</v>
      </c>
      <c r="AH254">
        <v>0</v>
      </c>
      <c r="AI254">
        <v>0</v>
      </c>
    </row>
    <row r="255" spans="5:36" x14ac:dyDescent="0.25">
      <c r="E255" t="s">
        <v>354</v>
      </c>
      <c r="L255" t="s">
        <v>354</v>
      </c>
      <c r="Z255" t="s">
        <v>56</v>
      </c>
      <c r="AA255">
        <v>4</v>
      </c>
      <c r="AB255" t="s">
        <v>97</v>
      </c>
      <c r="AC255" t="s">
        <v>310</v>
      </c>
      <c r="AD255">
        <v>8.5999999999999993E-2</v>
      </c>
      <c r="AE255">
        <v>0</v>
      </c>
      <c r="AF255">
        <v>0</v>
      </c>
      <c r="AG255">
        <v>0</v>
      </c>
      <c r="AH255">
        <v>0</v>
      </c>
      <c r="AI255">
        <v>0</v>
      </c>
    </row>
    <row r="256" spans="5:36" x14ac:dyDescent="0.25">
      <c r="E256" t="s">
        <v>354</v>
      </c>
      <c r="L256" t="s">
        <v>354</v>
      </c>
      <c r="Z256" t="s">
        <v>56</v>
      </c>
      <c r="AA256">
        <v>4</v>
      </c>
      <c r="AB256" t="s">
        <v>97</v>
      </c>
      <c r="AC256" t="s">
        <v>311</v>
      </c>
      <c r="AD256">
        <v>0</v>
      </c>
    </row>
    <row r="257" spans="5:36" x14ac:dyDescent="0.25">
      <c r="E257" t="s">
        <v>354</v>
      </c>
      <c r="L257" t="s">
        <v>354</v>
      </c>
      <c r="Z257" t="s">
        <v>56</v>
      </c>
      <c r="AA257">
        <v>4</v>
      </c>
      <c r="AB257" t="s">
        <v>97</v>
      </c>
      <c r="AC257" t="s">
        <v>312</v>
      </c>
      <c r="AD257">
        <v>0</v>
      </c>
    </row>
    <row r="258" spans="5:36" x14ac:dyDescent="0.25">
      <c r="E258" t="s">
        <v>354</v>
      </c>
      <c r="L258" t="s">
        <v>354</v>
      </c>
      <c r="Z258" t="s">
        <v>56</v>
      </c>
      <c r="AA258">
        <v>4</v>
      </c>
      <c r="AB258" t="s">
        <v>97</v>
      </c>
      <c r="AC258" t="s">
        <v>313</v>
      </c>
      <c r="AD258">
        <v>6.4000000000000001E-2</v>
      </c>
      <c r="AE258">
        <v>7.875</v>
      </c>
      <c r="AF258">
        <v>12.65</v>
      </c>
      <c r="AG258">
        <v>0</v>
      </c>
      <c r="AH258">
        <v>0</v>
      </c>
      <c r="AI258">
        <v>0</v>
      </c>
      <c r="AJ258" t="s">
        <v>379</v>
      </c>
    </row>
    <row r="259" spans="5:36" x14ac:dyDescent="0.25">
      <c r="E259" t="s">
        <v>354</v>
      </c>
      <c r="L259" t="s">
        <v>354</v>
      </c>
      <c r="Z259" t="s">
        <v>56</v>
      </c>
      <c r="AA259">
        <v>4</v>
      </c>
      <c r="AB259" t="s">
        <v>97</v>
      </c>
      <c r="AC259" t="s">
        <v>314</v>
      </c>
      <c r="AD259">
        <v>1.4999999999999999E-2</v>
      </c>
      <c r="AE259">
        <v>0</v>
      </c>
      <c r="AF259">
        <v>0</v>
      </c>
      <c r="AG259">
        <v>0</v>
      </c>
      <c r="AH259">
        <v>0</v>
      </c>
      <c r="AI259">
        <v>0</v>
      </c>
    </row>
    <row r="260" spans="5:36" x14ac:dyDescent="0.25">
      <c r="E260" t="s">
        <v>354</v>
      </c>
      <c r="L260" t="s">
        <v>354</v>
      </c>
      <c r="Z260" t="s">
        <v>56</v>
      </c>
      <c r="AA260">
        <v>4</v>
      </c>
      <c r="AB260" t="s">
        <v>97</v>
      </c>
      <c r="AC260" t="s">
        <v>315</v>
      </c>
      <c r="AD260">
        <v>0</v>
      </c>
    </row>
    <row r="261" spans="5:36" x14ac:dyDescent="0.25">
      <c r="E261" t="s">
        <v>354</v>
      </c>
      <c r="L261" t="s">
        <v>354</v>
      </c>
      <c r="Z261" t="s">
        <v>56</v>
      </c>
      <c r="AA261">
        <v>4</v>
      </c>
      <c r="AB261" t="s">
        <v>97</v>
      </c>
      <c r="AC261" t="s">
        <v>316</v>
      </c>
      <c r="AD261">
        <v>3.5000000000000003E-2</v>
      </c>
      <c r="AE261">
        <v>0</v>
      </c>
      <c r="AF261">
        <v>0</v>
      </c>
      <c r="AG261">
        <v>0</v>
      </c>
      <c r="AH261">
        <v>0</v>
      </c>
      <c r="AI261">
        <v>0</v>
      </c>
    </row>
    <row r="262" spans="5:36" x14ac:dyDescent="0.25">
      <c r="E262" t="s">
        <v>354</v>
      </c>
      <c r="L262" t="s">
        <v>354</v>
      </c>
      <c r="Z262" t="s">
        <v>56</v>
      </c>
      <c r="AA262">
        <v>4</v>
      </c>
      <c r="AB262" t="s">
        <v>97</v>
      </c>
      <c r="AC262" t="s">
        <v>22</v>
      </c>
      <c r="AD262">
        <v>0.01</v>
      </c>
      <c r="AE262">
        <v>151.19999999999999</v>
      </c>
      <c r="AF262">
        <v>242.87999999999997</v>
      </c>
      <c r="AG262">
        <v>0</v>
      </c>
      <c r="AH262">
        <v>0</v>
      </c>
      <c r="AI262">
        <v>0</v>
      </c>
    </row>
    <row r="263" spans="5:36" x14ac:dyDescent="0.25">
      <c r="E263" t="s">
        <v>354</v>
      </c>
      <c r="L263" t="s">
        <v>354</v>
      </c>
      <c r="Z263" t="s">
        <v>23</v>
      </c>
      <c r="AA263">
        <v>5</v>
      </c>
      <c r="AB263" t="s">
        <v>97</v>
      </c>
      <c r="AC263" t="s">
        <v>309</v>
      </c>
      <c r="AD263">
        <v>0</v>
      </c>
    </row>
    <row r="264" spans="5:36" x14ac:dyDescent="0.25">
      <c r="E264" t="s">
        <v>354</v>
      </c>
      <c r="L264" t="s">
        <v>354</v>
      </c>
      <c r="Z264" t="s">
        <v>23</v>
      </c>
      <c r="AA264">
        <v>5</v>
      </c>
      <c r="AB264" t="s">
        <v>97</v>
      </c>
      <c r="AC264" t="s">
        <v>310</v>
      </c>
      <c r="AD264">
        <v>0</v>
      </c>
    </row>
    <row r="265" spans="5:36" x14ac:dyDescent="0.25">
      <c r="E265" t="s">
        <v>354</v>
      </c>
      <c r="L265" t="s">
        <v>354</v>
      </c>
      <c r="Z265" t="s">
        <v>23</v>
      </c>
      <c r="AA265">
        <v>5</v>
      </c>
      <c r="AB265" t="s">
        <v>97</v>
      </c>
      <c r="AC265" t="s">
        <v>311</v>
      </c>
      <c r="AD265">
        <v>9.8000000000000004E-2</v>
      </c>
      <c r="AE265">
        <v>0</v>
      </c>
      <c r="AF265">
        <v>0</v>
      </c>
      <c r="AG265">
        <v>0</v>
      </c>
      <c r="AH265">
        <v>0</v>
      </c>
      <c r="AI265">
        <v>0</v>
      </c>
    </row>
    <row r="266" spans="5:36" x14ac:dyDescent="0.25">
      <c r="E266" t="s">
        <v>354</v>
      </c>
      <c r="L266" t="s">
        <v>354</v>
      </c>
      <c r="Z266" t="s">
        <v>23</v>
      </c>
      <c r="AA266">
        <v>5</v>
      </c>
      <c r="AB266" t="s">
        <v>97</v>
      </c>
      <c r="AC266" t="s">
        <v>312</v>
      </c>
      <c r="AD266">
        <v>0</v>
      </c>
    </row>
    <row r="267" spans="5:36" x14ac:dyDescent="0.25">
      <c r="E267" t="s">
        <v>354</v>
      </c>
      <c r="L267" t="s">
        <v>354</v>
      </c>
      <c r="Z267" t="s">
        <v>23</v>
      </c>
      <c r="AA267">
        <v>5</v>
      </c>
      <c r="AB267" t="s">
        <v>97</v>
      </c>
      <c r="AC267" t="s">
        <v>313</v>
      </c>
      <c r="AD267">
        <v>0</v>
      </c>
    </row>
    <row r="268" spans="5:36" x14ac:dyDescent="0.25">
      <c r="E268" t="s">
        <v>354</v>
      </c>
      <c r="L268" t="s">
        <v>354</v>
      </c>
      <c r="Z268" t="s">
        <v>23</v>
      </c>
      <c r="AA268">
        <v>5</v>
      </c>
      <c r="AB268" t="s">
        <v>97</v>
      </c>
      <c r="AC268" t="s">
        <v>314</v>
      </c>
      <c r="AD268">
        <v>0.04</v>
      </c>
      <c r="AE268">
        <v>0</v>
      </c>
      <c r="AF268">
        <v>0</v>
      </c>
      <c r="AG268">
        <v>0</v>
      </c>
      <c r="AH268">
        <v>0</v>
      </c>
      <c r="AI268">
        <v>0</v>
      </c>
    </row>
    <row r="269" spans="5:36" x14ac:dyDescent="0.25">
      <c r="E269" t="s">
        <v>354</v>
      </c>
      <c r="L269" t="s">
        <v>354</v>
      </c>
      <c r="Z269" t="s">
        <v>23</v>
      </c>
      <c r="AA269">
        <v>5</v>
      </c>
      <c r="AB269" t="s">
        <v>97</v>
      </c>
      <c r="AC269" t="s">
        <v>315</v>
      </c>
      <c r="AD269">
        <v>0</v>
      </c>
    </row>
    <row r="270" spans="5:36" x14ac:dyDescent="0.25">
      <c r="E270" t="s">
        <v>354</v>
      </c>
      <c r="L270" t="s">
        <v>354</v>
      </c>
      <c r="Z270" t="s">
        <v>23</v>
      </c>
      <c r="AA270">
        <v>5</v>
      </c>
      <c r="AB270" t="s">
        <v>97</v>
      </c>
      <c r="AC270" t="s">
        <v>316</v>
      </c>
      <c r="AD270">
        <v>0</v>
      </c>
    </row>
    <row r="271" spans="5:36" x14ac:dyDescent="0.25">
      <c r="L271" t="s">
        <v>354</v>
      </c>
      <c r="Z271" t="s">
        <v>23</v>
      </c>
      <c r="AA271">
        <v>5</v>
      </c>
      <c r="AB271" t="s">
        <v>97</v>
      </c>
      <c r="AC271" t="s">
        <v>22</v>
      </c>
      <c r="AD271">
        <v>0</v>
      </c>
    </row>
    <row r="272" spans="5:36" x14ac:dyDescent="0.25">
      <c r="L272" t="s">
        <v>354</v>
      </c>
    </row>
    <row r="273" spans="12:12" x14ac:dyDescent="0.25">
      <c r="L273" t="s">
        <v>354</v>
      </c>
    </row>
    <row r="274" spans="12:12" x14ac:dyDescent="0.25">
      <c r="L274" t="s">
        <v>354</v>
      </c>
    </row>
    <row r="275" spans="12:12" x14ac:dyDescent="0.25">
      <c r="L275" t="s">
        <v>354</v>
      </c>
    </row>
    <row r="276" spans="12:12" x14ac:dyDescent="0.25">
      <c r="L276" t="s">
        <v>354</v>
      </c>
    </row>
    <row r="277" spans="12:12" x14ac:dyDescent="0.25">
      <c r="L277" t="s">
        <v>354</v>
      </c>
    </row>
    <row r="278" spans="12:12" x14ac:dyDescent="0.25">
      <c r="L278" t="s">
        <v>354</v>
      </c>
    </row>
    <row r="279" spans="12:12" x14ac:dyDescent="0.25">
      <c r="L279" t="s">
        <v>354</v>
      </c>
    </row>
    <row r="280" spans="12:12" x14ac:dyDescent="0.25">
      <c r="L280" t="s">
        <v>354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1"/>
  <sheetViews>
    <sheetView workbookViewId="0">
      <selection activeCell="L21" sqref="L21"/>
    </sheetView>
  </sheetViews>
  <sheetFormatPr defaultRowHeight="15" x14ac:dyDescent="0.25"/>
  <cols>
    <col min="1" max="1" width="9.7109375" customWidth="1"/>
  </cols>
  <sheetData>
    <row r="1" spans="1:10" x14ac:dyDescent="0.25">
      <c r="A1" t="s">
        <v>297</v>
      </c>
      <c r="B1" t="s">
        <v>94</v>
      </c>
      <c r="C1" t="s">
        <v>307</v>
      </c>
      <c r="D1" t="s">
        <v>298</v>
      </c>
      <c r="E1" t="s">
        <v>308</v>
      </c>
      <c r="F1" t="s">
        <v>374</v>
      </c>
      <c r="G1" t="s">
        <v>278</v>
      </c>
      <c r="H1" t="s">
        <v>279</v>
      </c>
      <c r="I1" t="s">
        <v>280</v>
      </c>
      <c r="J1" t="s">
        <v>281</v>
      </c>
    </row>
    <row r="2" spans="1:10" x14ac:dyDescent="0.25">
      <c r="A2" t="s">
        <v>77</v>
      </c>
      <c r="B2">
        <v>2</v>
      </c>
      <c r="C2" t="s">
        <v>96</v>
      </c>
      <c r="D2" t="s">
        <v>310</v>
      </c>
      <c r="E2">
        <v>1.9599999999999999E-2</v>
      </c>
      <c r="F2">
        <v>0</v>
      </c>
      <c r="G2">
        <v>0</v>
      </c>
      <c r="H2">
        <v>0</v>
      </c>
      <c r="I2">
        <v>0</v>
      </c>
      <c r="J2">
        <v>0</v>
      </c>
    </row>
    <row r="3" spans="1:10" x14ac:dyDescent="0.25">
      <c r="A3" t="s">
        <v>46</v>
      </c>
      <c r="B3">
        <v>1</v>
      </c>
      <c r="C3" t="s">
        <v>96</v>
      </c>
      <c r="D3" t="s">
        <v>310</v>
      </c>
      <c r="E3">
        <v>0</v>
      </c>
    </row>
    <row r="4" spans="1:10" x14ac:dyDescent="0.25">
      <c r="A4" t="s">
        <v>74</v>
      </c>
      <c r="B4">
        <v>4</v>
      </c>
      <c r="C4" t="s">
        <v>96</v>
      </c>
      <c r="D4" t="s">
        <v>310</v>
      </c>
      <c r="E4">
        <v>0</v>
      </c>
    </row>
    <row r="5" spans="1:10" x14ac:dyDescent="0.25">
      <c r="A5" t="s">
        <v>86</v>
      </c>
      <c r="B5">
        <v>5</v>
      </c>
      <c r="C5" t="s">
        <v>96</v>
      </c>
      <c r="D5" t="s">
        <v>310</v>
      </c>
      <c r="E5">
        <v>0</v>
      </c>
    </row>
    <row r="6" spans="1:10" x14ac:dyDescent="0.25">
      <c r="A6" t="s">
        <v>48</v>
      </c>
      <c r="B6">
        <v>2</v>
      </c>
      <c r="C6" t="s">
        <v>96</v>
      </c>
      <c r="D6" t="s">
        <v>310</v>
      </c>
      <c r="E6">
        <v>4.8000000000000001E-2</v>
      </c>
      <c r="F6" t="s">
        <v>381</v>
      </c>
    </row>
    <row r="7" spans="1:10" x14ac:dyDescent="0.25">
      <c r="A7" t="s">
        <v>31</v>
      </c>
      <c r="B7">
        <v>3</v>
      </c>
      <c r="C7" t="s">
        <v>96</v>
      </c>
      <c r="D7" t="s">
        <v>310</v>
      </c>
      <c r="E7">
        <v>0</v>
      </c>
    </row>
    <row r="8" spans="1:10" x14ac:dyDescent="0.25">
      <c r="A8" t="s">
        <v>55</v>
      </c>
      <c r="B8">
        <v>2</v>
      </c>
      <c r="C8" t="s">
        <v>96</v>
      </c>
      <c r="D8" t="s">
        <v>310</v>
      </c>
      <c r="E8">
        <v>6.2E-2</v>
      </c>
      <c r="F8" t="s">
        <v>381</v>
      </c>
    </row>
    <row r="9" spans="1:10" x14ac:dyDescent="0.25">
      <c r="A9" t="s">
        <v>24</v>
      </c>
      <c r="B9">
        <v>4</v>
      </c>
      <c r="C9" t="s">
        <v>96</v>
      </c>
      <c r="D9" t="s">
        <v>310</v>
      </c>
      <c r="E9">
        <v>5.246E-2</v>
      </c>
      <c r="F9">
        <v>16.750811395600433</v>
      </c>
      <c r="G9">
        <v>18.247385503065271</v>
      </c>
      <c r="H9">
        <v>0</v>
      </c>
      <c r="I9">
        <v>21.763433104940496</v>
      </c>
      <c r="J9">
        <v>0</v>
      </c>
    </row>
    <row r="10" spans="1:10" x14ac:dyDescent="0.25">
      <c r="A10" t="s">
        <v>39</v>
      </c>
      <c r="B10">
        <v>5</v>
      </c>
      <c r="C10" t="s">
        <v>96</v>
      </c>
      <c r="D10" t="s">
        <v>310</v>
      </c>
      <c r="E10">
        <v>0</v>
      </c>
    </row>
    <row r="11" spans="1:10" x14ac:dyDescent="0.25">
      <c r="A11" t="s">
        <v>76</v>
      </c>
      <c r="B11">
        <v>4</v>
      </c>
      <c r="C11" t="s">
        <v>96</v>
      </c>
      <c r="D11" t="s">
        <v>310</v>
      </c>
      <c r="E11">
        <v>3.6900000000000002E-2</v>
      </c>
      <c r="F11">
        <v>0</v>
      </c>
      <c r="G11">
        <v>0</v>
      </c>
      <c r="H11">
        <v>0</v>
      </c>
      <c r="I11">
        <v>0</v>
      </c>
      <c r="J11">
        <v>0</v>
      </c>
    </row>
    <row r="12" spans="1:10" x14ac:dyDescent="0.25">
      <c r="A12" t="s">
        <v>12</v>
      </c>
      <c r="B12">
        <v>3</v>
      </c>
      <c r="C12" t="s">
        <v>96</v>
      </c>
      <c r="D12" t="s">
        <v>310</v>
      </c>
      <c r="E12">
        <v>0.371</v>
      </c>
      <c r="F12" t="s">
        <v>381</v>
      </c>
    </row>
    <row r="13" spans="1:10" x14ac:dyDescent="0.25">
      <c r="A13" t="s">
        <v>37</v>
      </c>
      <c r="B13">
        <v>4</v>
      </c>
      <c r="C13" t="s">
        <v>96</v>
      </c>
      <c r="D13" t="s">
        <v>310</v>
      </c>
      <c r="E13">
        <v>0.252</v>
      </c>
      <c r="F13">
        <v>16.949206349206349</v>
      </c>
      <c r="G13">
        <v>25.701587301587303</v>
      </c>
      <c r="H13">
        <v>0</v>
      </c>
      <c r="I13">
        <v>3.8317460317460319</v>
      </c>
      <c r="J13">
        <v>0</v>
      </c>
    </row>
    <row r="14" spans="1:10" x14ac:dyDescent="0.25">
      <c r="A14" t="s">
        <v>91</v>
      </c>
      <c r="B14">
        <v>5</v>
      </c>
      <c r="C14" t="s">
        <v>96</v>
      </c>
      <c r="D14" t="s">
        <v>310</v>
      </c>
      <c r="E14">
        <v>8.7400000000000005E-2</v>
      </c>
      <c r="F14" s="31" t="s">
        <v>381</v>
      </c>
    </row>
    <row r="15" spans="1:10" x14ac:dyDescent="0.25">
      <c r="A15" t="s">
        <v>70</v>
      </c>
      <c r="B15">
        <v>1</v>
      </c>
      <c r="C15" t="s">
        <v>96</v>
      </c>
      <c r="D15" t="s">
        <v>310</v>
      </c>
      <c r="E15">
        <v>0</v>
      </c>
    </row>
    <row r="16" spans="1:10" x14ac:dyDescent="0.25">
      <c r="A16" t="s">
        <v>53</v>
      </c>
      <c r="B16">
        <v>3</v>
      </c>
      <c r="C16" t="s">
        <v>96</v>
      </c>
      <c r="D16" t="s">
        <v>310</v>
      </c>
      <c r="E16">
        <v>0</v>
      </c>
    </row>
    <row r="17" spans="1:10" x14ac:dyDescent="0.25">
      <c r="A17" t="s">
        <v>35</v>
      </c>
      <c r="B17">
        <v>3</v>
      </c>
      <c r="C17" t="s">
        <v>97</v>
      </c>
      <c r="D17" t="s">
        <v>310</v>
      </c>
      <c r="E17">
        <v>0.34499999999999997</v>
      </c>
      <c r="F17" t="s">
        <v>381</v>
      </c>
    </row>
    <row r="18" spans="1:10" x14ac:dyDescent="0.25">
      <c r="A18" t="s">
        <v>72</v>
      </c>
      <c r="B18">
        <v>4</v>
      </c>
      <c r="C18" t="s">
        <v>97</v>
      </c>
      <c r="D18" t="s">
        <v>310</v>
      </c>
      <c r="E18">
        <v>0</v>
      </c>
    </row>
    <row r="19" spans="1:10" x14ac:dyDescent="0.25">
      <c r="A19" t="s">
        <v>43</v>
      </c>
      <c r="B19">
        <v>4</v>
      </c>
      <c r="C19" t="s">
        <v>97</v>
      </c>
      <c r="D19" t="s">
        <v>310</v>
      </c>
      <c r="E19">
        <v>0.54600000000000004</v>
      </c>
      <c r="F19">
        <v>36.410256410256409</v>
      </c>
      <c r="G19">
        <v>11.12087912087912</v>
      </c>
      <c r="H19">
        <v>0</v>
      </c>
      <c r="I19">
        <v>0</v>
      </c>
      <c r="J19">
        <v>0</v>
      </c>
    </row>
    <row r="20" spans="1:10" x14ac:dyDescent="0.25">
      <c r="A20" t="s">
        <v>15</v>
      </c>
      <c r="B20">
        <v>2</v>
      </c>
      <c r="C20" t="s">
        <v>97</v>
      </c>
      <c r="D20" t="s">
        <v>310</v>
      </c>
      <c r="E20">
        <v>0.96720000000000006</v>
      </c>
      <c r="F20">
        <v>6.4433416046319261</v>
      </c>
      <c r="G20">
        <v>0.41852770885028945</v>
      </c>
      <c r="H20">
        <v>0</v>
      </c>
      <c r="I20">
        <v>24.958643507030605</v>
      </c>
      <c r="J20">
        <v>0</v>
      </c>
    </row>
    <row r="21" spans="1:10" x14ac:dyDescent="0.25">
      <c r="A21" t="s">
        <v>41</v>
      </c>
      <c r="B21">
        <v>5</v>
      </c>
      <c r="C21" t="s">
        <v>97</v>
      </c>
      <c r="D21" t="s">
        <v>310</v>
      </c>
      <c r="E21">
        <v>0.33799999999999997</v>
      </c>
      <c r="F21">
        <v>51.360946745562146</v>
      </c>
      <c r="G21">
        <v>5.9881656804733732</v>
      </c>
      <c r="H21">
        <v>0</v>
      </c>
      <c r="I21">
        <v>0</v>
      </c>
      <c r="J21">
        <v>0</v>
      </c>
    </row>
    <row r="22" spans="1:10" x14ac:dyDescent="0.25">
      <c r="A22" t="s">
        <v>32</v>
      </c>
      <c r="B22">
        <v>3</v>
      </c>
      <c r="C22" t="s">
        <v>97</v>
      </c>
      <c r="D22" t="s">
        <v>310</v>
      </c>
      <c r="E22">
        <v>0</v>
      </c>
    </row>
    <row r="23" spans="1:10" x14ac:dyDescent="0.25">
      <c r="A23" t="s">
        <v>52</v>
      </c>
      <c r="B23">
        <v>5</v>
      </c>
      <c r="C23" t="s">
        <v>97</v>
      </c>
      <c r="D23" t="s">
        <v>310</v>
      </c>
      <c r="E23">
        <v>0.27900000000000003</v>
      </c>
      <c r="F23">
        <v>0</v>
      </c>
      <c r="G23">
        <v>0</v>
      </c>
      <c r="H23">
        <v>0</v>
      </c>
      <c r="I23">
        <v>0</v>
      </c>
      <c r="J23">
        <v>0</v>
      </c>
    </row>
    <row r="24" spans="1:10" x14ac:dyDescent="0.25">
      <c r="A24" t="s">
        <v>20</v>
      </c>
      <c r="B24">
        <v>1</v>
      </c>
      <c r="C24" t="s">
        <v>97</v>
      </c>
      <c r="D24" t="s">
        <v>310</v>
      </c>
      <c r="E24">
        <v>0.19500000000000001</v>
      </c>
      <c r="F24">
        <v>0</v>
      </c>
      <c r="G24">
        <v>0</v>
      </c>
      <c r="H24">
        <v>0</v>
      </c>
      <c r="I24">
        <v>0</v>
      </c>
      <c r="J24">
        <v>0</v>
      </c>
    </row>
    <row r="25" spans="1:10" x14ac:dyDescent="0.25">
      <c r="A25" t="s">
        <v>18</v>
      </c>
      <c r="B25">
        <v>2</v>
      </c>
      <c r="C25" t="s">
        <v>97</v>
      </c>
      <c r="D25" t="s">
        <v>310</v>
      </c>
      <c r="E25">
        <v>0</v>
      </c>
    </row>
    <row r="26" spans="1:10" x14ac:dyDescent="0.25">
      <c r="A26" t="s">
        <v>27</v>
      </c>
      <c r="B26">
        <v>2</v>
      </c>
      <c r="C26" t="s">
        <v>97</v>
      </c>
      <c r="D26" t="s">
        <v>310</v>
      </c>
      <c r="E26">
        <v>0.16400000000000001</v>
      </c>
      <c r="F26">
        <v>0</v>
      </c>
      <c r="G26">
        <v>0</v>
      </c>
      <c r="H26">
        <v>0</v>
      </c>
      <c r="I26">
        <v>0</v>
      </c>
      <c r="J26">
        <v>0</v>
      </c>
    </row>
    <row r="27" spans="1:10" x14ac:dyDescent="0.25">
      <c r="A27" t="s">
        <v>75</v>
      </c>
      <c r="B27">
        <v>3</v>
      </c>
      <c r="C27" t="s">
        <v>97</v>
      </c>
      <c r="D27" t="s">
        <v>310</v>
      </c>
      <c r="E27">
        <v>1.0055499999999999</v>
      </c>
      <c r="F27">
        <v>0</v>
      </c>
      <c r="G27">
        <v>0</v>
      </c>
      <c r="H27">
        <v>0</v>
      </c>
      <c r="I27">
        <v>0</v>
      </c>
      <c r="J27">
        <v>0</v>
      </c>
    </row>
    <row r="28" spans="1:10" x14ac:dyDescent="0.25">
      <c r="A28" t="s">
        <v>181</v>
      </c>
      <c r="B28">
        <v>2</v>
      </c>
      <c r="C28" t="s">
        <v>97</v>
      </c>
      <c r="D28" t="s">
        <v>310</v>
      </c>
      <c r="E28">
        <v>0.17</v>
      </c>
      <c r="F28">
        <v>0</v>
      </c>
      <c r="G28">
        <v>0</v>
      </c>
      <c r="H28">
        <v>0</v>
      </c>
      <c r="I28">
        <v>0</v>
      </c>
      <c r="J28">
        <v>0</v>
      </c>
    </row>
    <row r="29" spans="1:10" x14ac:dyDescent="0.25">
      <c r="A29" t="s">
        <v>50</v>
      </c>
      <c r="B29">
        <v>1</v>
      </c>
      <c r="C29" t="s">
        <v>97</v>
      </c>
      <c r="D29" t="s">
        <v>310</v>
      </c>
      <c r="E29">
        <v>0.61829999999999996</v>
      </c>
      <c r="F29">
        <v>0.81513828238719077</v>
      </c>
      <c r="G29">
        <v>1.3093967329775191</v>
      </c>
      <c r="H29">
        <v>0</v>
      </c>
      <c r="I29">
        <v>0</v>
      </c>
      <c r="J29">
        <v>0</v>
      </c>
    </row>
    <row r="30" spans="1:10" x14ac:dyDescent="0.25">
      <c r="A30" t="s">
        <v>56</v>
      </c>
      <c r="B30">
        <v>4</v>
      </c>
      <c r="C30" t="s">
        <v>97</v>
      </c>
      <c r="D30" t="s">
        <v>310</v>
      </c>
      <c r="E30">
        <v>8.5999999999999993E-2</v>
      </c>
      <c r="F30">
        <v>0</v>
      </c>
      <c r="G30">
        <v>0</v>
      </c>
      <c r="H30">
        <v>0</v>
      </c>
      <c r="I30">
        <v>0</v>
      </c>
      <c r="J30">
        <v>0</v>
      </c>
    </row>
    <row r="31" spans="1:10" x14ac:dyDescent="0.25">
      <c r="A31" t="s">
        <v>23</v>
      </c>
      <c r="B31">
        <v>5</v>
      </c>
      <c r="C31" t="s">
        <v>97</v>
      </c>
      <c r="D31" t="s">
        <v>310</v>
      </c>
      <c r="E31">
        <v>0</v>
      </c>
    </row>
    <row r="32" spans="1:10" x14ac:dyDescent="0.25">
      <c r="A32" t="s">
        <v>77</v>
      </c>
      <c r="B32">
        <v>2</v>
      </c>
      <c r="C32" t="s">
        <v>96</v>
      </c>
      <c r="D32" t="s">
        <v>313</v>
      </c>
      <c r="E32">
        <v>1.4500000000000001E-2</v>
      </c>
      <c r="F32">
        <v>0</v>
      </c>
      <c r="G32">
        <v>0</v>
      </c>
      <c r="H32">
        <v>0</v>
      </c>
      <c r="I32">
        <v>0</v>
      </c>
      <c r="J32">
        <v>0</v>
      </c>
    </row>
    <row r="33" spans="1:10" x14ac:dyDescent="0.25">
      <c r="A33" t="s">
        <v>46</v>
      </c>
      <c r="B33">
        <v>1</v>
      </c>
      <c r="C33" t="s">
        <v>96</v>
      </c>
      <c r="D33" t="s">
        <v>313</v>
      </c>
      <c r="E33">
        <v>0</v>
      </c>
    </row>
    <row r="34" spans="1:10" x14ac:dyDescent="0.25">
      <c r="A34" t="s">
        <v>74</v>
      </c>
      <c r="B34">
        <v>4</v>
      </c>
      <c r="C34" t="s">
        <v>96</v>
      </c>
      <c r="D34" t="s">
        <v>313</v>
      </c>
      <c r="E34">
        <v>0</v>
      </c>
    </row>
    <row r="35" spans="1:10" x14ac:dyDescent="0.25">
      <c r="A35" t="s">
        <v>86</v>
      </c>
      <c r="B35">
        <v>5</v>
      </c>
      <c r="C35" t="s">
        <v>96</v>
      </c>
      <c r="D35" t="s">
        <v>313</v>
      </c>
      <c r="E35">
        <v>0</v>
      </c>
    </row>
    <row r="36" spans="1:10" x14ac:dyDescent="0.25">
      <c r="A36" t="s">
        <v>48</v>
      </c>
      <c r="B36">
        <v>2</v>
      </c>
      <c r="C36" t="s">
        <v>96</v>
      </c>
      <c r="D36" t="s">
        <v>313</v>
      </c>
      <c r="E36">
        <v>0</v>
      </c>
    </row>
    <row r="37" spans="1:10" x14ac:dyDescent="0.25">
      <c r="A37" t="s">
        <v>31</v>
      </c>
      <c r="B37">
        <v>3</v>
      </c>
      <c r="C37" t="s">
        <v>96</v>
      </c>
      <c r="D37" t="s">
        <v>313</v>
      </c>
      <c r="E37">
        <v>0</v>
      </c>
    </row>
    <row r="38" spans="1:10" x14ac:dyDescent="0.25">
      <c r="A38" t="s">
        <v>55</v>
      </c>
      <c r="B38">
        <v>2</v>
      </c>
      <c r="C38" t="s">
        <v>96</v>
      </c>
      <c r="D38" t="s">
        <v>313</v>
      </c>
      <c r="E38">
        <v>3.5000000000000003E-2</v>
      </c>
      <c r="F38">
        <v>0</v>
      </c>
      <c r="G38">
        <v>0</v>
      </c>
      <c r="H38">
        <v>0</v>
      </c>
      <c r="I38">
        <v>0</v>
      </c>
      <c r="J38">
        <v>0</v>
      </c>
    </row>
    <row r="39" spans="1:10" x14ac:dyDescent="0.25">
      <c r="A39" t="s">
        <v>24</v>
      </c>
      <c r="B39">
        <v>4</v>
      </c>
      <c r="C39" t="s">
        <v>96</v>
      </c>
      <c r="D39" t="s">
        <v>313</v>
      </c>
      <c r="E39">
        <v>0</v>
      </c>
    </row>
    <row r="40" spans="1:10" x14ac:dyDescent="0.25">
      <c r="A40" t="s">
        <v>39</v>
      </c>
      <c r="B40">
        <v>5</v>
      </c>
      <c r="C40" t="s">
        <v>96</v>
      </c>
      <c r="D40" t="s">
        <v>313</v>
      </c>
      <c r="E40">
        <v>0.40468730000000003</v>
      </c>
      <c r="F40">
        <v>0</v>
      </c>
      <c r="G40">
        <v>0.50013924331205839</v>
      </c>
      <c r="H40">
        <v>0.61528987937106006</v>
      </c>
      <c r="I40">
        <v>0.35088820429996193</v>
      </c>
      <c r="J40">
        <v>0.11861009722815616</v>
      </c>
    </row>
    <row r="41" spans="1:10" x14ac:dyDescent="0.25">
      <c r="A41" t="s">
        <v>76</v>
      </c>
      <c r="B41">
        <v>4</v>
      </c>
      <c r="C41" t="s">
        <v>96</v>
      </c>
      <c r="D41" t="s">
        <v>313</v>
      </c>
      <c r="E41">
        <v>2.39732E-2</v>
      </c>
      <c r="F41">
        <v>0</v>
      </c>
      <c r="G41">
        <v>0</v>
      </c>
      <c r="H41">
        <v>0</v>
      </c>
      <c r="I41">
        <v>0</v>
      </c>
      <c r="J41">
        <v>0</v>
      </c>
    </row>
    <row r="42" spans="1:10" x14ac:dyDescent="0.25">
      <c r="A42" t="s">
        <v>12</v>
      </c>
      <c r="B42">
        <v>3</v>
      </c>
      <c r="C42" t="s">
        <v>96</v>
      </c>
      <c r="D42" t="s">
        <v>313</v>
      </c>
      <c r="E42">
        <v>0</v>
      </c>
    </row>
    <row r="43" spans="1:10" x14ac:dyDescent="0.25">
      <c r="A43" t="s">
        <v>37</v>
      </c>
      <c r="B43">
        <v>4</v>
      </c>
      <c r="C43" t="s">
        <v>96</v>
      </c>
      <c r="D43" t="s">
        <v>313</v>
      </c>
      <c r="E43">
        <v>4.8000000000000001E-2</v>
      </c>
      <c r="F43">
        <v>0</v>
      </c>
      <c r="G43">
        <v>0</v>
      </c>
      <c r="H43">
        <v>0</v>
      </c>
      <c r="I43">
        <v>0</v>
      </c>
      <c r="J43">
        <v>0</v>
      </c>
    </row>
    <row r="44" spans="1:10" x14ac:dyDescent="0.25">
      <c r="A44" t="s">
        <v>91</v>
      </c>
      <c r="B44">
        <v>5</v>
      </c>
      <c r="C44" t="s">
        <v>96</v>
      </c>
      <c r="D44" t="s">
        <v>313</v>
      </c>
      <c r="E44">
        <v>0</v>
      </c>
    </row>
    <row r="45" spans="1:10" x14ac:dyDescent="0.25">
      <c r="A45" t="s">
        <v>70</v>
      </c>
      <c r="B45">
        <v>1</v>
      </c>
      <c r="C45" t="s">
        <v>96</v>
      </c>
      <c r="D45" t="s">
        <v>313</v>
      </c>
      <c r="E45">
        <v>0.13319999999999999</v>
      </c>
      <c r="F45">
        <v>14.504504504504506</v>
      </c>
      <c r="G45">
        <v>0</v>
      </c>
      <c r="H45">
        <v>0</v>
      </c>
      <c r="I45">
        <v>0</v>
      </c>
      <c r="J45">
        <v>0</v>
      </c>
    </row>
    <row r="46" spans="1:10" x14ac:dyDescent="0.25">
      <c r="A46" t="s">
        <v>53</v>
      </c>
      <c r="B46">
        <v>3</v>
      </c>
      <c r="C46" t="s">
        <v>96</v>
      </c>
      <c r="D46" t="s">
        <v>313</v>
      </c>
      <c r="E46">
        <v>0</v>
      </c>
    </row>
    <row r="47" spans="1:10" x14ac:dyDescent="0.25">
      <c r="A47" t="s">
        <v>35</v>
      </c>
      <c r="B47">
        <v>3</v>
      </c>
      <c r="C47" t="s">
        <v>97</v>
      </c>
      <c r="D47" t="s">
        <v>313</v>
      </c>
      <c r="E47">
        <v>0</v>
      </c>
    </row>
    <row r="48" spans="1:10" x14ac:dyDescent="0.25">
      <c r="A48" t="s">
        <v>72</v>
      </c>
      <c r="B48">
        <v>4</v>
      </c>
      <c r="C48" t="s">
        <v>97</v>
      </c>
      <c r="D48" t="s">
        <v>313</v>
      </c>
      <c r="E48">
        <v>0</v>
      </c>
    </row>
    <row r="49" spans="1:10" x14ac:dyDescent="0.25">
      <c r="A49" t="s">
        <v>43</v>
      </c>
      <c r="B49">
        <v>4</v>
      </c>
      <c r="C49" t="s">
        <v>97</v>
      </c>
      <c r="D49" t="s">
        <v>313</v>
      </c>
      <c r="E49">
        <v>0</v>
      </c>
    </row>
    <row r="50" spans="1:10" x14ac:dyDescent="0.25">
      <c r="A50" t="s">
        <v>15</v>
      </c>
      <c r="B50">
        <v>2</v>
      </c>
      <c r="C50" t="s">
        <v>97</v>
      </c>
      <c r="D50" t="s">
        <v>313</v>
      </c>
      <c r="E50">
        <v>0</v>
      </c>
    </row>
    <row r="51" spans="1:10" x14ac:dyDescent="0.25">
      <c r="A51" t="s">
        <v>41</v>
      </c>
      <c r="B51">
        <v>5</v>
      </c>
      <c r="C51" t="s">
        <v>97</v>
      </c>
      <c r="D51" t="s">
        <v>313</v>
      </c>
      <c r="E51">
        <v>0</v>
      </c>
    </row>
    <row r="52" spans="1:10" x14ac:dyDescent="0.25">
      <c r="A52" t="s">
        <v>32</v>
      </c>
      <c r="B52">
        <v>3</v>
      </c>
      <c r="C52" t="s">
        <v>97</v>
      </c>
      <c r="D52" t="s">
        <v>313</v>
      </c>
      <c r="E52">
        <v>5.4800000000000001E-2</v>
      </c>
      <c r="F52">
        <v>0</v>
      </c>
      <c r="G52">
        <v>3.6934306569343063</v>
      </c>
      <c r="H52">
        <v>4.5437956204379564</v>
      </c>
      <c r="I52">
        <v>2.5912408759124084</v>
      </c>
      <c r="J52">
        <v>0.87591240875912413</v>
      </c>
    </row>
    <row r="53" spans="1:10" x14ac:dyDescent="0.25">
      <c r="A53" t="s">
        <v>52</v>
      </c>
      <c r="B53">
        <v>5</v>
      </c>
      <c r="C53" t="s">
        <v>97</v>
      </c>
      <c r="D53" t="s">
        <v>313</v>
      </c>
      <c r="E53">
        <v>0</v>
      </c>
    </row>
    <row r="54" spans="1:10" x14ac:dyDescent="0.25">
      <c r="A54" t="s">
        <v>20</v>
      </c>
      <c r="B54">
        <v>1</v>
      </c>
      <c r="C54" t="s">
        <v>97</v>
      </c>
      <c r="D54" t="s">
        <v>313</v>
      </c>
      <c r="E54">
        <v>0</v>
      </c>
    </row>
    <row r="55" spans="1:10" x14ac:dyDescent="0.25">
      <c r="A55" t="s">
        <v>18</v>
      </c>
      <c r="B55">
        <v>2</v>
      </c>
      <c r="C55" t="s">
        <v>97</v>
      </c>
      <c r="D55" t="s">
        <v>313</v>
      </c>
      <c r="E55">
        <v>0</v>
      </c>
    </row>
    <row r="56" spans="1:10" x14ac:dyDescent="0.25">
      <c r="A56" t="s">
        <v>27</v>
      </c>
      <c r="B56">
        <v>2</v>
      </c>
      <c r="C56" t="s">
        <v>97</v>
      </c>
      <c r="D56" t="s">
        <v>313</v>
      </c>
      <c r="E56">
        <v>0.16400000000000001</v>
      </c>
      <c r="F56">
        <v>0</v>
      </c>
      <c r="G56">
        <v>0</v>
      </c>
      <c r="H56">
        <v>0</v>
      </c>
      <c r="I56">
        <v>0</v>
      </c>
      <c r="J56">
        <v>0</v>
      </c>
    </row>
    <row r="57" spans="1:10" x14ac:dyDescent="0.25">
      <c r="A57" t="s">
        <v>75</v>
      </c>
      <c r="B57">
        <v>3</v>
      </c>
      <c r="C57" t="s">
        <v>97</v>
      </c>
      <c r="D57" t="s">
        <v>313</v>
      </c>
      <c r="E57">
        <v>0</v>
      </c>
    </row>
    <row r="58" spans="1:10" x14ac:dyDescent="0.25">
      <c r="A58" t="s">
        <v>181</v>
      </c>
      <c r="B58">
        <v>2</v>
      </c>
      <c r="C58" t="s">
        <v>97</v>
      </c>
      <c r="D58" t="s">
        <v>313</v>
      </c>
      <c r="E58">
        <v>0</v>
      </c>
    </row>
    <row r="59" spans="1:10" x14ac:dyDescent="0.25">
      <c r="A59" t="s">
        <v>50</v>
      </c>
      <c r="B59">
        <v>1</v>
      </c>
      <c r="C59" t="s">
        <v>97</v>
      </c>
      <c r="D59" t="s">
        <v>313</v>
      </c>
      <c r="E59">
        <v>0.22900000000000001</v>
      </c>
      <c r="F59">
        <v>0</v>
      </c>
      <c r="G59">
        <v>5.0599999999999996</v>
      </c>
      <c r="H59">
        <v>6.2249999999999996</v>
      </c>
      <c r="I59">
        <v>3.55</v>
      </c>
      <c r="J59">
        <v>1.2</v>
      </c>
    </row>
    <row r="60" spans="1:10" x14ac:dyDescent="0.25">
      <c r="A60" t="s">
        <v>56</v>
      </c>
      <c r="B60">
        <v>4</v>
      </c>
      <c r="C60" t="s">
        <v>97</v>
      </c>
      <c r="D60" t="s">
        <v>313</v>
      </c>
      <c r="E60">
        <v>6.4000000000000001E-2</v>
      </c>
      <c r="F60">
        <v>7.875</v>
      </c>
      <c r="G60">
        <v>12.65</v>
      </c>
      <c r="H60">
        <v>0</v>
      </c>
      <c r="I60">
        <v>0</v>
      </c>
      <c r="J60">
        <v>0</v>
      </c>
    </row>
    <row r="61" spans="1:10" x14ac:dyDescent="0.25">
      <c r="A61" t="s">
        <v>23</v>
      </c>
      <c r="B61">
        <v>5</v>
      </c>
      <c r="C61" t="s">
        <v>97</v>
      </c>
      <c r="D61" t="s">
        <v>313</v>
      </c>
      <c r="E61">
        <v>0</v>
      </c>
    </row>
    <row r="62" spans="1:10" x14ac:dyDescent="0.25">
      <c r="A62" t="s">
        <v>77</v>
      </c>
      <c r="B62">
        <v>2</v>
      </c>
      <c r="C62" t="s">
        <v>96</v>
      </c>
      <c r="D62" t="s">
        <v>314</v>
      </c>
      <c r="E62">
        <v>0.12470000000000001</v>
      </c>
      <c r="F62">
        <v>0</v>
      </c>
      <c r="G62">
        <v>0</v>
      </c>
      <c r="H62">
        <v>0</v>
      </c>
      <c r="I62">
        <v>0</v>
      </c>
      <c r="J62">
        <v>0</v>
      </c>
    </row>
    <row r="63" spans="1:10" x14ac:dyDescent="0.25">
      <c r="A63" t="s">
        <v>46</v>
      </c>
      <c r="B63">
        <v>1</v>
      </c>
      <c r="C63" t="s">
        <v>96</v>
      </c>
      <c r="D63" t="s">
        <v>314</v>
      </c>
      <c r="E63">
        <v>5.6500000000000002E-2</v>
      </c>
      <c r="F63">
        <v>80.283185840707958</v>
      </c>
      <c r="G63">
        <v>128.96283185840707</v>
      </c>
      <c r="H63">
        <v>0</v>
      </c>
      <c r="I63">
        <v>0</v>
      </c>
      <c r="J63">
        <v>0</v>
      </c>
    </row>
    <row r="64" spans="1:10" x14ac:dyDescent="0.25">
      <c r="A64" t="s">
        <v>74</v>
      </c>
      <c r="B64">
        <v>4</v>
      </c>
      <c r="C64" t="s">
        <v>96</v>
      </c>
      <c r="D64" t="s">
        <v>314</v>
      </c>
      <c r="E64">
        <v>9.1999999999999998E-2</v>
      </c>
      <c r="F64">
        <v>10.956521739130435</v>
      </c>
      <c r="G64">
        <v>17.600000000000001</v>
      </c>
      <c r="H64">
        <v>0</v>
      </c>
      <c r="I64">
        <v>0</v>
      </c>
      <c r="J64">
        <v>0</v>
      </c>
    </row>
    <row r="65" spans="1:10" x14ac:dyDescent="0.25">
      <c r="A65" t="s">
        <v>86</v>
      </c>
      <c r="B65">
        <v>5</v>
      </c>
      <c r="C65" t="s">
        <v>96</v>
      </c>
      <c r="D65" t="s">
        <v>314</v>
      </c>
      <c r="E65">
        <v>0</v>
      </c>
    </row>
    <row r="66" spans="1:10" x14ac:dyDescent="0.25">
      <c r="A66" t="s">
        <v>48</v>
      </c>
      <c r="B66">
        <v>2</v>
      </c>
      <c r="C66" t="s">
        <v>96</v>
      </c>
      <c r="D66" t="s">
        <v>314</v>
      </c>
      <c r="E66">
        <v>0.25900000000000001</v>
      </c>
      <c r="F66">
        <v>70.182410423452765</v>
      </c>
      <c r="G66">
        <v>36.919869706840387</v>
      </c>
      <c r="H66">
        <v>0</v>
      </c>
      <c r="I66">
        <v>0</v>
      </c>
      <c r="J66">
        <v>0</v>
      </c>
    </row>
    <row r="67" spans="1:10" x14ac:dyDescent="0.25">
      <c r="A67" t="s">
        <v>31</v>
      </c>
      <c r="B67">
        <v>3</v>
      </c>
      <c r="C67" t="s">
        <v>96</v>
      </c>
      <c r="D67" t="s">
        <v>314</v>
      </c>
      <c r="E67">
        <v>7.8E-2</v>
      </c>
      <c r="F67">
        <v>47.641025641025642</v>
      </c>
      <c r="G67">
        <v>51.897435897435898</v>
      </c>
      <c r="H67">
        <v>0</v>
      </c>
      <c r="I67">
        <v>61.897435897435898</v>
      </c>
      <c r="J67">
        <v>0</v>
      </c>
    </row>
    <row r="68" spans="1:10" x14ac:dyDescent="0.25">
      <c r="A68" t="s">
        <v>55</v>
      </c>
      <c r="B68">
        <v>2</v>
      </c>
      <c r="C68" t="s">
        <v>96</v>
      </c>
      <c r="D68" t="s">
        <v>314</v>
      </c>
      <c r="E68">
        <v>0</v>
      </c>
      <c r="F68" s="20">
        <v>4.4210526315789469</v>
      </c>
      <c r="G68" s="20">
        <v>7.1017543859649122</v>
      </c>
      <c r="H68" s="20">
        <v>0</v>
      </c>
      <c r="I68" s="20">
        <v>0</v>
      </c>
      <c r="J68" s="20">
        <v>0</v>
      </c>
    </row>
    <row r="69" spans="1:10" x14ac:dyDescent="0.25">
      <c r="A69" t="s">
        <v>24</v>
      </c>
      <c r="B69">
        <v>4</v>
      </c>
      <c r="C69" t="s">
        <v>96</v>
      </c>
      <c r="D69" t="s">
        <v>314</v>
      </c>
      <c r="E69">
        <v>0</v>
      </c>
    </row>
    <row r="70" spans="1:10" x14ac:dyDescent="0.25">
      <c r="A70" t="s">
        <v>39</v>
      </c>
      <c r="B70">
        <v>5</v>
      </c>
      <c r="C70" t="s">
        <v>96</v>
      </c>
      <c r="D70" t="s">
        <v>314</v>
      </c>
      <c r="E70">
        <v>0.24399999999999999</v>
      </c>
      <c r="F70">
        <v>6.33688524590164</v>
      </c>
      <c r="G70">
        <v>6.6360655737704919</v>
      </c>
      <c r="H70">
        <v>0</v>
      </c>
      <c r="I70">
        <v>8.9040983606557376</v>
      </c>
      <c r="J70">
        <v>0</v>
      </c>
    </row>
    <row r="71" spans="1:10" x14ac:dyDescent="0.25">
      <c r="A71" t="s">
        <v>76</v>
      </c>
      <c r="B71">
        <v>4</v>
      </c>
      <c r="C71" t="s">
        <v>96</v>
      </c>
      <c r="D71" t="s">
        <v>314</v>
      </c>
      <c r="E71">
        <v>2.7E-2</v>
      </c>
      <c r="F71">
        <v>0</v>
      </c>
      <c r="G71">
        <v>0</v>
      </c>
      <c r="H71">
        <v>0</v>
      </c>
      <c r="I71">
        <v>0</v>
      </c>
      <c r="J71">
        <v>0</v>
      </c>
    </row>
    <row r="72" spans="1:10" x14ac:dyDescent="0.25">
      <c r="A72" t="s">
        <v>12</v>
      </c>
      <c r="B72">
        <v>3</v>
      </c>
      <c r="C72" t="s">
        <v>96</v>
      </c>
      <c r="D72" t="s">
        <v>314</v>
      </c>
      <c r="E72">
        <v>3.7999999999999999E-2</v>
      </c>
      <c r="F72">
        <v>567.63157894736844</v>
      </c>
      <c r="G72">
        <v>532.63157894736844</v>
      </c>
      <c r="H72">
        <v>0</v>
      </c>
      <c r="I72">
        <v>952.89473684210532</v>
      </c>
      <c r="J72">
        <v>0</v>
      </c>
    </row>
    <row r="73" spans="1:10" x14ac:dyDescent="0.25">
      <c r="A73" t="s">
        <v>37</v>
      </c>
      <c r="B73">
        <v>4</v>
      </c>
      <c r="C73" t="s">
        <v>96</v>
      </c>
      <c r="D73" t="s">
        <v>314</v>
      </c>
      <c r="E73">
        <v>0</v>
      </c>
    </row>
    <row r="74" spans="1:10" x14ac:dyDescent="0.25">
      <c r="A74" t="s">
        <v>91</v>
      </c>
      <c r="B74">
        <v>5</v>
      </c>
      <c r="C74" t="s">
        <v>96</v>
      </c>
      <c r="D74" t="s">
        <v>314</v>
      </c>
      <c r="E74">
        <v>0.10340000000000001</v>
      </c>
      <c r="F74">
        <v>31.341719077568129</v>
      </c>
      <c r="G74">
        <v>0</v>
      </c>
      <c r="H74">
        <v>0</v>
      </c>
      <c r="I74">
        <v>126.51991614255763</v>
      </c>
      <c r="J74">
        <v>0</v>
      </c>
    </row>
    <row r="75" spans="1:10" x14ac:dyDescent="0.25">
      <c r="A75" t="s">
        <v>70</v>
      </c>
      <c r="B75">
        <v>1</v>
      </c>
      <c r="C75" t="s">
        <v>96</v>
      </c>
      <c r="D75" t="s">
        <v>314</v>
      </c>
      <c r="E75">
        <v>0</v>
      </c>
    </row>
    <row r="76" spans="1:10" x14ac:dyDescent="0.25">
      <c r="A76" t="s">
        <v>53</v>
      </c>
      <c r="B76">
        <v>3</v>
      </c>
      <c r="C76" t="s">
        <v>96</v>
      </c>
      <c r="D76" t="s">
        <v>314</v>
      </c>
      <c r="E76">
        <v>0.16</v>
      </c>
      <c r="F76">
        <v>5.2793296089385482</v>
      </c>
      <c r="G76">
        <v>8.4804469273743024</v>
      </c>
      <c r="H76">
        <v>0</v>
      </c>
      <c r="I76">
        <v>0</v>
      </c>
      <c r="J76">
        <v>0</v>
      </c>
    </row>
    <row r="77" spans="1:10" x14ac:dyDescent="0.25">
      <c r="A77" t="s">
        <v>35</v>
      </c>
      <c r="B77">
        <v>3</v>
      </c>
      <c r="C77" t="s">
        <v>97</v>
      </c>
      <c r="D77" t="s">
        <v>314</v>
      </c>
      <c r="E77">
        <v>0.114</v>
      </c>
      <c r="F77">
        <v>4.8296296296296299</v>
      </c>
      <c r="G77">
        <v>4.4095860566448808</v>
      </c>
      <c r="H77">
        <v>0</v>
      </c>
      <c r="I77">
        <v>8.4148148148148163</v>
      </c>
      <c r="J77">
        <v>0</v>
      </c>
    </row>
    <row r="78" spans="1:10" x14ac:dyDescent="0.25">
      <c r="A78" t="s">
        <v>72</v>
      </c>
      <c r="B78">
        <v>4</v>
      </c>
      <c r="C78" t="s">
        <v>97</v>
      </c>
      <c r="D78" t="s">
        <v>314</v>
      </c>
      <c r="E78">
        <v>0.15190000000000001</v>
      </c>
      <c r="F78">
        <v>0</v>
      </c>
      <c r="G78">
        <v>0</v>
      </c>
      <c r="H78">
        <v>0</v>
      </c>
      <c r="I78">
        <v>0</v>
      </c>
      <c r="J78">
        <v>0</v>
      </c>
    </row>
    <row r="79" spans="1:10" x14ac:dyDescent="0.25">
      <c r="A79" t="s">
        <v>43</v>
      </c>
      <c r="B79">
        <v>4</v>
      </c>
      <c r="C79" t="s">
        <v>97</v>
      </c>
      <c r="D79" t="s">
        <v>314</v>
      </c>
      <c r="E79" s="20">
        <v>0.22</v>
      </c>
      <c r="F79">
        <v>2.5454545454545454</v>
      </c>
      <c r="G79">
        <v>1.5999999999999999</v>
      </c>
      <c r="H79">
        <v>3.0181818181818181</v>
      </c>
      <c r="I79">
        <v>0</v>
      </c>
      <c r="J79">
        <v>1.5584415584415583E-2</v>
      </c>
    </row>
    <row r="80" spans="1:10" x14ac:dyDescent="0.25">
      <c r="A80" t="s">
        <v>15</v>
      </c>
      <c r="B80">
        <v>2</v>
      </c>
      <c r="C80" t="s">
        <v>97</v>
      </c>
      <c r="D80" t="s">
        <v>314</v>
      </c>
      <c r="E80">
        <v>0.224</v>
      </c>
      <c r="F80">
        <v>0</v>
      </c>
      <c r="G80">
        <v>0</v>
      </c>
      <c r="H80">
        <v>0</v>
      </c>
      <c r="I80">
        <v>0</v>
      </c>
      <c r="J80">
        <v>0</v>
      </c>
    </row>
    <row r="81" spans="1:11" x14ac:dyDescent="0.25">
      <c r="A81" t="s">
        <v>41</v>
      </c>
      <c r="B81">
        <v>5</v>
      </c>
      <c r="C81" t="s">
        <v>97</v>
      </c>
      <c r="D81" t="s">
        <v>314</v>
      </c>
      <c r="E81">
        <v>0.112</v>
      </c>
      <c r="F81">
        <v>8</v>
      </c>
      <c r="G81">
        <v>3.6142857142857143</v>
      </c>
      <c r="H81">
        <v>0</v>
      </c>
      <c r="I81">
        <v>0</v>
      </c>
      <c r="J81">
        <v>0</v>
      </c>
    </row>
    <row r="82" spans="1:11" x14ac:dyDescent="0.25">
      <c r="A82" t="s">
        <v>32</v>
      </c>
      <c r="B82">
        <v>3</v>
      </c>
      <c r="C82" t="s">
        <v>97</v>
      </c>
      <c r="D82" t="s">
        <v>314</v>
      </c>
      <c r="E82">
        <v>0.12429999999999999</v>
      </c>
      <c r="F82">
        <v>74.738535800482694</v>
      </c>
      <c r="G82">
        <v>81.415929203539818</v>
      </c>
      <c r="H82">
        <v>0</v>
      </c>
      <c r="I82">
        <v>97.103781174577648</v>
      </c>
      <c r="J82">
        <v>0</v>
      </c>
    </row>
    <row r="83" spans="1:11" x14ac:dyDescent="0.25">
      <c r="A83" t="s">
        <v>52</v>
      </c>
      <c r="B83">
        <v>5</v>
      </c>
      <c r="C83" t="s">
        <v>97</v>
      </c>
      <c r="D83" t="s">
        <v>314</v>
      </c>
      <c r="E83">
        <v>0</v>
      </c>
    </row>
    <row r="84" spans="1:11" x14ac:dyDescent="0.25">
      <c r="A84" t="s">
        <v>20</v>
      </c>
      <c r="B84">
        <v>1</v>
      </c>
      <c r="C84" t="s">
        <v>97</v>
      </c>
      <c r="D84" t="s">
        <v>314</v>
      </c>
      <c r="E84">
        <v>0</v>
      </c>
    </row>
    <row r="85" spans="1:11" x14ac:dyDescent="0.25">
      <c r="A85" t="s">
        <v>18</v>
      </c>
      <c r="B85">
        <v>2</v>
      </c>
      <c r="C85" t="s">
        <v>97</v>
      </c>
      <c r="D85" t="s">
        <v>314</v>
      </c>
      <c r="E85">
        <v>8.5000000000000006E-2</v>
      </c>
      <c r="F85">
        <v>0</v>
      </c>
      <c r="G85">
        <v>0</v>
      </c>
      <c r="H85">
        <v>0</v>
      </c>
      <c r="I85">
        <v>0</v>
      </c>
      <c r="J85">
        <v>0</v>
      </c>
    </row>
    <row r="86" spans="1:11" x14ac:dyDescent="0.25">
      <c r="A86" t="s">
        <v>27</v>
      </c>
      <c r="B86">
        <v>2</v>
      </c>
      <c r="C86" t="s">
        <v>97</v>
      </c>
      <c r="D86" t="s">
        <v>314</v>
      </c>
      <c r="E86">
        <v>0.153</v>
      </c>
      <c r="F86">
        <v>19.873817034700316</v>
      </c>
      <c r="G86">
        <v>31.924290220820186</v>
      </c>
      <c r="H86">
        <v>0</v>
      </c>
      <c r="I86">
        <v>0</v>
      </c>
      <c r="J86">
        <v>0</v>
      </c>
    </row>
    <row r="87" spans="1:11" x14ac:dyDescent="0.25">
      <c r="A87" t="s">
        <v>75</v>
      </c>
      <c r="B87">
        <v>3</v>
      </c>
      <c r="C87" t="s">
        <v>97</v>
      </c>
      <c r="D87" t="s">
        <v>314</v>
      </c>
      <c r="E87">
        <v>0.32079999999999997</v>
      </c>
      <c r="F87">
        <v>0</v>
      </c>
      <c r="G87">
        <v>0</v>
      </c>
      <c r="H87">
        <v>0</v>
      </c>
      <c r="I87">
        <v>0</v>
      </c>
      <c r="J87">
        <v>0</v>
      </c>
    </row>
    <row r="88" spans="1:11" x14ac:dyDescent="0.25">
      <c r="A88" t="s">
        <v>181</v>
      </c>
      <c r="B88">
        <v>2</v>
      </c>
      <c r="C88" t="s">
        <v>97</v>
      </c>
      <c r="D88" t="s">
        <v>314</v>
      </c>
      <c r="E88">
        <v>0.11700000000000001</v>
      </c>
      <c r="F88">
        <v>0</v>
      </c>
      <c r="G88">
        <v>0</v>
      </c>
      <c r="H88">
        <v>0</v>
      </c>
      <c r="I88">
        <v>0</v>
      </c>
      <c r="J88">
        <v>0</v>
      </c>
    </row>
    <row r="89" spans="1:11" x14ac:dyDescent="0.25">
      <c r="A89" t="s">
        <v>50</v>
      </c>
      <c r="B89">
        <v>1</v>
      </c>
      <c r="C89" t="s">
        <v>97</v>
      </c>
      <c r="D89" t="s">
        <v>314</v>
      </c>
      <c r="E89">
        <v>0</v>
      </c>
    </row>
    <row r="90" spans="1:11" x14ac:dyDescent="0.25">
      <c r="A90" t="s">
        <v>56</v>
      </c>
      <c r="B90">
        <v>4</v>
      </c>
      <c r="C90" t="s">
        <v>97</v>
      </c>
      <c r="D90" t="s">
        <v>314</v>
      </c>
      <c r="E90">
        <v>1.4999999999999999E-2</v>
      </c>
      <c r="F90">
        <v>0</v>
      </c>
      <c r="G90">
        <v>0</v>
      </c>
      <c r="H90">
        <v>0</v>
      </c>
      <c r="I90">
        <v>0</v>
      </c>
      <c r="J90">
        <v>0</v>
      </c>
    </row>
    <row r="91" spans="1:11" x14ac:dyDescent="0.25">
      <c r="A91" t="s">
        <v>23</v>
      </c>
      <c r="B91">
        <v>5</v>
      </c>
      <c r="C91" t="s">
        <v>97</v>
      </c>
      <c r="D91" t="s">
        <v>314</v>
      </c>
      <c r="E91">
        <v>0.04</v>
      </c>
      <c r="F91">
        <v>0</v>
      </c>
      <c r="G91">
        <v>0</v>
      </c>
      <c r="H91">
        <v>0</v>
      </c>
      <c r="I91">
        <v>0</v>
      </c>
      <c r="J91">
        <v>0</v>
      </c>
    </row>
    <row r="92" spans="1:11" x14ac:dyDescent="0.25">
      <c r="A92" t="s">
        <v>77</v>
      </c>
      <c r="B92">
        <v>2</v>
      </c>
      <c r="C92" t="s">
        <v>96</v>
      </c>
      <c r="D92" t="s">
        <v>316</v>
      </c>
      <c r="E92">
        <v>6.5600000000000006E-2</v>
      </c>
      <c r="F92">
        <v>0</v>
      </c>
      <c r="G92">
        <v>0</v>
      </c>
      <c r="H92">
        <v>0</v>
      </c>
      <c r="I92">
        <v>0</v>
      </c>
      <c r="J92">
        <v>0</v>
      </c>
    </row>
    <row r="93" spans="1:11" x14ac:dyDescent="0.25">
      <c r="A93" t="s">
        <v>46</v>
      </c>
      <c r="B93">
        <v>1</v>
      </c>
      <c r="C93" t="s">
        <v>96</v>
      </c>
      <c r="D93" t="s">
        <v>316</v>
      </c>
      <c r="E93">
        <v>0</v>
      </c>
    </row>
    <row r="94" spans="1:11" x14ac:dyDescent="0.25">
      <c r="A94" t="s">
        <v>74</v>
      </c>
      <c r="B94">
        <v>4</v>
      </c>
      <c r="C94" t="s">
        <v>96</v>
      </c>
      <c r="D94" t="s">
        <v>316</v>
      </c>
      <c r="E94">
        <v>2.4E-2</v>
      </c>
      <c r="F94">
        <v>0</v>
      </c>
      <c r="G94">
        <v>0</v>
      </c>
      <c r="H94">
        <v>0</v>
      </c>
      <c r="I94">
        <v>0</v>
      </c>
      <c r="J94">
        <v>0</v>
      </c>
      <c r="K94" t="s">
        <v>379</v>
      </c>
    </row>
    <row r="95" spans="1:11" x14ac:dyDescent="0.25">
      <c r="A95" t="s">
        <v>86</v>
      </c>
      <c r="B95">
        <v>5</v>
      </c>
      <c r="C95" t="s">
        <v>96</v>
      </c>
      <c r="D95" t="s">
        <v>316</v>
      </c>
      <c r="E95">
        <v>9.1800000000000007E-2</v>
      </c>
      <c r="F95">
        <v>0</v>
      </c>
      <c r="G95">
        <v>0</v>
      </c>
      <c r="H95">
        <v>0</v>
      </c>
      <c r="I95">
        <v>0</v>
      </c>
      <c r="J95">
        <v>0</v>
      </c>
    </row>
    <row r="96" spans="1:11" x14ac:dyDescent="0.25">
      <c r="A96" t="s">
        <v>48</v>
      </c>
      <c r="B96">
        <v>2</v>
      </c>
      <c r="C96" t="s">
        <v>96</v>
      </c>
      <c r="D96" t="s">
        <v>316</v>
      </c>
      <c r="E96">
        <v>0</v>
      </c>
    </row>
    <row r="97" spans="1:10" x14ac:dyDescent="0.25">
      <c r="A97" t="s">
        <v>31</v>
      </c>
      <c r="B97">
        <v>3</v>
      </c>
      <c r="C97" t="s">
        <v>96</v>
      </c>
      <c r="D97" t="s">
        <v>316</v>
      </c>
      <c r="E97">
        <v>0</v>
      </c>
    </row>
    <row r="98" spans="1:10" x14ac:dyDescent="0.25">
      <c r="A98" t="s">
        <v>55</v>
      </c>
      <c r="B98">
        <v>2</v>
      </c>
      <c r="C98" t="s">
        <v>96</v>
      </c>
      <c r="D98" t="s">
        <v>316</v>
      </c>
      <c r="E98">
        <v>0</v>
      </c>
    </row>
    <row r="99" spans="1:10" x14ac:dyDescent="0.25">
      <c r="A99" t="s">
        <v>24</v>
      </c>
      <c r="B99">
        <v>4</v>
      </c>
      <c r="C99" t="s">
        <v>96</v>
      </c>
      <c r="D99" t="s">
        <v>316</v>
      </c>
      <c r="E99">
        <v>8.8874000000000002E-3</v>
      </c>
      <c r="F99">
        <v>0</v>
      </c>
      <c r="G99">
        <v>0</v>
      </c>
      <c r="H99">
        <v>0</v>
      </c>
      <c r="I99">
        <v>0</v>
      </c>
      <c r="J99">
        <v>0</v>
      </c>
    </row>
    <row r="100" spans="1:10" x14ac:dyDescent="0.25">
      <c r="A100" t="s">
        <v>39</v>
      </c>
      <c r="B100">
        <v>5</v>
      </c>
      <c r="C100" t="s">
        <v>96</v>
      </c>
      <c r="D100" t="s">
        <v>316</v>
      </c>
      <c r="E100">
        <v>0</v>
      </c>
    </row>
    <row r="101" spans="1:10" x14ac:dyDescent="0.25">
      <c r="A101" t="s">
        <v>76</v>
      </c>
      <c r="B101">
        <v>4</v>
      </c>
      <c r="C101" t="s">
        <v>96</v>
      </c>
      <c r="D101" t="s">
        <v>316</v>
      </c>
      <c r="E101">
        <v>0</v>
      </c>
    </row>
    <row r="102" spans="1:10" x14ac:dyDescent="0.25">
      <c r="A102" t="s">
        <v>12</v>
      </c>
      <c r="B102">
        <v>3</v>
      </c>
      <c r="C102" t="s">
        <v>96</v>
      </c>
      <c r="D102" t="s">
        <v>316</v>
      </c>
      <c r="E102">
        <v>0</v>
      </c>
    </row>
    <row r="103" spans="1:10" x14ac:dyDescent="0.25">
      <c r="A103" t="s">
        <v>37</v>
      </c>
      <c r="B103">
        <v>4</v>
      </c>
      <c r="C103" t="s">
        <v>96</v>
      </c>
      <c r="D103" t="s">
        <v>316</v>
      </c>
      <c r="E103">
        <v>0</v>
      </c>
    </row>
    <row r="104" spans="1:10" x14ac:dyDescent="0.25">
      <c r="A104" t="s">
        <v>91</v>
      </c>
      <c r="B104">
        <v>5</v>
      </c>
      <c r="C104" t="s">
        <v>96</v>
      </c>
      <c r="D104" t="s">
        <v>316</v>
      </c>
      <c r="E104" s="31">
        <v>0.34</v>
      </c>
      <c r="F104">
        <v>28.654970760233919</v>
      </c>
      <c r="G104">
        <v>18.011695906432749</v>
      </c>
      <c r="H104">
        <v>33.976608187134495</v>
      </c>
      <c r="I104">
        <v>0</v>
      </c>
      <c r="J104">
        <v>0.17543859649122806</v>
      </c>
    </row>
    <row r="105" spans="1:10" x14ac:dyDescent="0.25">
      <c r="A105" t="s">
        <v>70</v>
      </c>
      <c r="B105">
        <v>1</v>
      </c>
      <c r="C105" t="s">
        <v>96</v>
      </c>
      <c r="D105" t="s">
        <v>316</v>
      </c>
      <c r="E105">
        <v>0</v>
      </c>
    </row>
    <row r="106" spans="1:10" x14ac:dyDescent="0.25">
      <c r="A106" t="s">
        <v>53</v>
      </c>
      <c r="B106">
        <v>3</v>
      </c>
      <c r="C106" t="s">
        <v>96</v>
      </c>
      <c r="D106" t="s">
        <v>316</v>
      </c>
      <c r="E106">
        <v>0</v>
      </c>
    </row>
    <row r="107" spans="1:10" x14ac:dyDescent="0.25">
      <c r="A107" t="s">
        <v>35</v>
      </c>
      <c r="B107">
        <v>3</v>
      </c>
      <c r="C107" t="s">
        <v>97</v>
      </c>
      <c r="D107" t="s">
        <v>316</v>
      </c>
      <c r="E107">
        <v>8.4000000000000005E-2</v>
      </c>
      <c r="F107">
        <v>0</v>
      </c>
      <c r="G107">
        <v>0</v>
      </c>
      <c r="H107">
        <v>0</v>
      </c>
      <c r="I107">
        <v>0</v>
      </c>
      <c r="J107">
        <v>0</v>
      </c>
    </row>
    <row r="108" spans="1:10" x14ac:dyDescent="0.25">
      <c r="A108" t="s">
        <v>72</v>
      </c>
      <c r="B108">
        <v>4</v>
      </c>
      <c r="C108" t="s">
        <v>97</v>
      </c>
      <c r="D108" t="s">
        <v>316</v>
      </c>
      <c r="E108">
        <v>0</v>
      </c>
    </row>
    <row r="109" spans="1:10" x14ac:dyDescent="0.25">
      <c r="A109" t="s">
        <v>43</v>
      </c>
      <c r="B109">
        <v>4</v>
      </c>
      <c r="C109" t="s">
        <v>97</v>
      </c>
      <c r="D109" t="s">
        <v>316</v>
      </c>
      <c r="E109">
        <v>0</v>
      </c>
    </row>
    <row r="110" spans="1:10" x14ac:dyDescent="0.25">
      <c r="A110" t="s">
        <v>15</v>
      </c>
      <c r="B110">
        <v>2</v>
      </c>
      <c r="C110" t="s">
        <v>97</v>
      </c>
      <c r="D110" t="s">
        <v>316</v>
      </c>
      <c r="E110">
        <v>0</v>
      </c>
    </row>
    <row r="111" spans="1:10" x14ac:dyDescent="0.25">
      <c r="A111" t="s">
        <v>41</v>
      </c>
      <c r="B111">
        <v>5</v>
      </c>
      <c r="C111" t="s">
        <v>97</v>
      </c>
      <c r="D111" t="s">
        <v>316</v>
      </c>
      <c r="E111">
        <v>0</v>
      </c>
    </row>
    <row r="112" spans="1:10" x14ac:dyDescent="0.25">
      <c r="A112" t="s">
        <v>32</v>
      </c>
      <c r="B112">
        <v>3</v>
      </c>
      <c r="C112" t="s">
        <v>97</v>
      </c>
      <c r="D112" t="s">
        <v>316</v>
      </c>
      <c r="E112">
        <v>0</v>
      </c>
    </row>
    <row r="113" spans="1:10" x14ac:dyDescent="0.25">
      <c r="A113" t="s">
        <v>52</v>
      </c>
      <c r="B113">
        <v>5</v>
      </c>
      <c r="C113" t="s">
        <v>97</v>
      </c>
      <c r="D113" t="s">
        <v>316</v>
      </c>
      <c r="E113">
        <v>0</v>
      </c>
    </row>
    <row r="114" spans="1:10" x14ac:dyDescent="0.25">
      <c r="A114" t="s">
        <v>20</v>
      </c>
      <c r="B114">
        <v>1</v>
      </c>
      <c r="C114" t="s">
        <v>97</v>
      </c>
      <c r="D114" t="s">
        <v>316</v>
      </c>
      <c r="E114">
        <v>0</v>
      </c>
    </row>
    <row r="115" spans="1:10" x14ac:dyDescent="0.25">
      <c r="A115" t="s">
        <v>18</v>
      </c>
      <c r="B115">
        <v>2</v>
      </c>
      <c r="C115" t="s">
        <v>97</v>
      </c>
      <c r="D115" t="s">
        <v>316</v>
      </c>
      <c r="E115">
        <v>0</v>
      </c>
    </row>
    <row r="116" spans="1:10" x14ac:dyDescent="0.25">
      <c r="A116" t="s">
        <v>27</v>
      </c>
      <c r="B116">
        <v>2</v>
      </c>
      <c r="C116" t="s">
        <v>97</v>
      </c>
      <c r="D116" t="s">
        <v>316</v>
      </c>
      <c r="E116">
        <v>0</v>
      </c>
    </row>
    <row r="117" spans="1:10" x14ac:dyDescent="0.25">
      <c r="A117" t="s">
        <v>75</v>
      </c>
      <c r="B117">
        <v>3</v>
      </c>
      <c r="C117" t="s">
        <v>97</v>
      </c>
      <c r="D117" t="s">
        <v>316</v>
      </c>
      <c r="E117">
        <v>0</v>
      </c>
    </row>
    <row r="118" spans="1:10" x14ac:dyDescent="0.25">
      <c r="A118" t="s">
        <v>181</v>
      </c>
      <c r="B118">
        <v>2</v>
      </c>
      <c r="C118" t="s">
        <v>97</v>
      </c>
      <c r="D118" t="s">
        <v>316</v>
      </c>
      <c r="E118">
        <v>0</v>
      </c>
    </row>
    <row r="119" spans="1:10" x14ac:dyDescent="0.25">
      <c r="A119" t="s">
        <v>50</v>
      </c>
      <c r="B119">
        <v>1</v>
      </c>
      <c r="C119" t="s">
        <v>97</v>
      </c>
      <c r="D119" t="s">
        <v>316</v>
      </c>
      <c r="E119">
        <v>0</v>
      </c>
    </row>
    <row r="120" spans="1:10" x14ac:dyDescent="0.25">
      <c r="A120" t="s">
        <v>56</v>
      </c>
      <c r="B120">
        <v>4</v>
      </c>
      <c r="C120" t="s">
        <v>97</v>
      </c>
      <c r="D120" t="s">
        <v>316</v>
      </c>
      <c r="E120">
        <v>3.5000000000000003E-2</v>
      </c>
      <c r="F120">
        <v>0</v>
      </c>
      <c r="G120">
        <v>0</v>
      </c>
      <c r="H120">
        <v>0</v>
      </c>
      <c r="I120">
        <v>0</v>
      </c>
      <c r="J120">
        <v>0</v>
      </c>
    </row>
    <row r="121" spans="1:10" x14ac:dyDescent="0.25">
      <c r="A121" t="s">
        <v>23</v>
      </c>
      <c r="B121">
        <v>5</v>
      </c>
      <c r="C121" t="s">
        <v>97</v>
      </c>
      <c r="D121" t="s">
        <v>316</v>
      </c>
      <c r="E121">
        <v>0</v>
      </c>
    </row>
    <row r="122" spans="1:10" x14ac:dyDescent="0.25">
      <c r="A122" t="s">
        <v>77</v>
      </c>
      <c r="B122">
        <v>2</v>
      </c>
      <c r="C122" t="s">
        <v>96</v>
      </c>
      <c r="D122" t="s">
        <v>22</v>
      </c>
      <c r="E122">
        <v>0</v>
      </c>
    </row>
    <row r="123" spans="1:10" x14ac:dyDescent="0.25">
      <c r="A123" t="s">
        <v>46</v>
      </c>
      <c r="B123">
        <v>1</v>
      </c>
      <c r="C123" t="s">
        <v>96</v>
      </c>
      <c r="D123" t="s">
        <v>22</v>
      </c>
      <c r="E123">
        <v>2.4299999999999999E-2</v>
      </c>
      <c r="F123">
        <v>0</v>
      </c>
      <c r="G123">
        <v>0</v>
      </c>
      <c r="H123">
        <v>0</v>
      </c>
      <c r="I123">
        <v>0</v>
      </c>
      <c r="J123">
        <v>0</v>
      </c>
    </row>
    <row r="124" spans="1:10" x14ac:dyDescent="0.25">
      <c r="A124" t="s">
        <v>74</v>
      </c>
      <c r="B124">
        <v>4</v>
      </c>
      <c r="C124" t="s">
        <v>96</v>
      </c>
      <c r="D124" t="s">
        <v>22</v>
      </c>
      <c r="E124">
        <v>0</v>
      </c>
    </row>
    <row r="125" spans="1:10" x14ac:dyDescent="0.25">
      <c r="A125" t="s">
        <v>86</v>
      </c>
      <c r="B125">
        <v>5</v>
      </c>
      <c r="C125" t="s">
        <v>96</v>
      </c>
      <c r="D125" t="s">
        <v>22</v>
      </c>
      <c r="E125">
        <v>0</v>
      </c>
    </row>
    <row r="126" spans="1:10" x14ac:dyDescent="0.25">
      <c r="A126" t="s">
        <v>48</v>
      </c>
      <c r="B126">
        <v>2</v>
      </c>
      <c r="C126" t="s">
        <v>96</v>
      </c>
      <c r="D126" t="s">
        <v>22</v>
      </c>
      <c r="E126">
        <v>0</v>
      </c>
    </row>
    <row r="127" spans="1:10" x14ac:dyDescent="0.25">
      <c r="A127" t="s">
        <v>31</v>
      </c>
      <c r="B127">
        <v>3</v>
      </c>
      <c r="C127" t="s">
        <v>96</v>
      </c>
      <c r="D127" t="s">
        <v>22</v>
      </c>
      <c r="E127">
        <v>0</v>
      </c>
    </row>
    <row r="128" spans="1:10" x14ac:dyDescent="0.25">
      <c r="A128" t="s">
        <v>55</v>
      </c>
      <c r="B128">
        <v>2</v>
      </c>
      <c r="C128" t="s">
        <v>96</v>
      </c>
      <c r="D128" t="s">
        <v>22</v>
      </c>
      <c r="E128">
        <v>0</v>
      </c>
    </row>
    <row r="129" spans="1:11" x14ac:dyDescent="0.25">
      <c r="A129" t="s">
        <v>24</v>
      </c>
      <c r="B129">
        <v>4</v>
      </c>
      <c r="C129" t="s">
        <v>96</v>
      </c>
      <c r="D129" t="s">
        <v>22</v>
      </c>
      <c r="E129">
        <v>0</v>
      </c>
    </row>
    <row r="130" spans="1:11" x14ac:dyDescent="0.25">
      <c r="A130" t="s">
        <v>39</v>
      </c>
      <c r="B130">
        <v>5</v>
      </c>
      <c r="C130" t="s">
        <v>96</v>
      </c>
      <c r="D130" t="s">
        <v>22</v>
      </c>
      <c r="E130">
        <v>0</v>
      </c>
    </row>
    <row r="131" spans="1:11" x14ac:dyDescent="0.25">
      <c r="A131" t="s">
        <v>76</v>
      </c>
      <c r="B131">
        <v>4</v>
      </c>
      <c r="C131" t="s">
        <v>96</v>
      </c>
      <c r="D131" t="s">
        <v>22</v>
      </c>
      <c r="E131">
        <v>0</v>
      </c>
    </row>
    <row r="132" spans="1:11" x14ac:dyDescent="0.25">
      <c r="A132" t="s">
        <v>12</v>
      </c>
      <c r="B132">
        <v>3</v>
      </c>
      <c r="C132" t="s">
        <v>96</v>
      </c>
      <c r="D132" t="s">
        <v>22</v>
      </c>
      <c r="E132">
        <v>0</v>
      </c>
    </row>
    <row r="133" spans="1:11" x14ac:dyDescent="0.25">
      <c r="A133" t="s">
        <v>37</v>
      </c>
      <c r="B133">
        <v>4</v>
      </c>
      <c r="C133" t="s">
        <v>96</v>
      </c>
      <c r="D133" t="s">
        <v>22</v>
      </c>
      <c r="E133">
        <v>0</v>
      </c>
    </row>
    <row r="134" spans="1:11" x14ac:dyDescent="0.25">
      <c r="A134" t="s">
        <v>91</v>
      </c>
      <c r="B134">
        <v>5</v>
      </c>
      <c r="C134" t="s">
        <v>96</v>
      </c>
      <c r="D134" t="s">
        <v>22</v>
      </c>
      <c r="E134">
        <v>0</v>
      </c>
    </row>
    <row r="135" spans="1:11" x14ac:dyDescent="0.25">
      <c r="A135" t="s">
        <v>70</v>
      </c>
      <c r="B135">
        <v>1</v>
      </c>
      <c r="C135" t="s">
        <v>96</v>
      </c>
      <c r="D135" t="s">
        <v>22</v>
      </c>
      <c r="E135">
        <v>0</v>
      </c>
    </row>
    <row r="136" spans="1:11" x14ac:dyDescent="0.25">
      <c r="A136" t="s">
        <v>53</v>
      </c>
      <c r="B136">
        <v>3</v>
      </c>
      <c r="C136" t="s">
        <v>96</v>
      </c>
      <c r="D136" t="s">
        <v>22</v>
      </c>
      <c r="E136">
        <v>0</v>
      </c>
    </row>
    <row r="137" spans="1:11" x14ac:dyDescent="0.25">
      <c r="A137" t="s">
        <v>35</v>
      </c>
      <c r="B137">
        <v>3</v>
      </c>
      <c r="C137" t="s">
        <v>97</v>
      </c>
      <c r="D137" t="s">
        <v>22</v>
      </c>
      <c r="E137">
        <v>0.254</v>
      </c>
      <c r="F137">
        <v>151.57480314960631</v>
      </c>
      <c r="G137">
        <v>39.842519685039363</v>
      </c>
      <c r="H137">
        <v>0</v>
      </c>
      <c r="I137">
        <v>0</v>
      </c>
      <c r="J137">
        <v>0</v>
      </c>
    </row>
    <row r="138" spans="1:11" x14ac:dyDescent="0.25">
      <c r="A138" t="s">
        <v>72</v>
      </c>
      <c r="B138">
        <v>4</v>
      </c>
      <c r="C138" t="s">
        <v>97</v>
      </c>
      <c r="D138" t="s">
        <v>22</v>
      </c>
      <c r="E138">
        <v>0</v>
      </c>
    </row>
    <row r="139" spans="1:11" x14ac:dyDescent="0.25">
      <c r="A139" t="s">
        <v>43</v>
      </c>
      <c r="B139">
        <v>4</v>
      </c>
      <c r="C139" t="s">
        <v>97</v>
      </c>
      <c r="D139" t="s">
        <v>22</v>
      </c>
      <c r="E139">
        <v>0.49</v>
      </c>
      <c r="F139">
        <v>0</v>
      </c>
      <c r="G139">
        <v>0</v>
      </c>
      <c r="H139">
        <v>0</v>
      </c>
      <c r="I139">
        <v>0</v>
      </c>
      <c r="J139">
        <v>0</v>
      </c>
    </row>
    <row r="140" spans="1:11" x14ac:dyDescent="0.25">
      <c r="A140" t="s">
        <v>15</v>
      </c>
      <c r="B140">
        <v>2</v>
      </c>
      <c r="C140" t="s">
        <v>97</v>
      </c>
      <c r="D140" t="s">
        <v>22</v>
      </c>
      <c r="E140">
        <v>0</v>
      </c>
    </row>
    <row r="141" spans="1:11" x14ac:dyDescent="0.25">
      <c r="A141" t="s">
        <v>41</v>
      </c>
      <c r="B141">
        <v>5</v>
      </c>
      <c r="C141" t="s">
        <v>97</v>
      </c>
      <c r="D141" t="s">
        <v>22</v>
      </c>
      <c r="E141">
        <v>0.46100000000000002</v>
      </c>
      <c r="F141">
        <v>48.590021691973973</v>
      </c>
      <c r="G141">
        <v>21.952277657266809</v>
      </c>
      <c r="H141">
        <v>0</v>
      </c>
      <c r="I141">
        <v>0</v>
      </c>
      <c r="J141">
        <v>0</v>
      </c>
    </row>
    <row r="142" spans="1:11" x14ac:dyDescent="0.25">
      <c r="A142" t="s">
        <v>32</v>
      </c>
      <c r="B142">
        <v>3</v>
      </c>
      <c r="C142" t="s">
        <v>97</v>
      </c>
      <c r="D142" t="s">
        <v>22</v>
      </c>
      <c r="E142">
        <v>0</v>
      </c>
      <c r="K142" t="s">
        <v>379</v>
      </c>
    </row>
    <row r="143" spans="1:11" x14ac:dyDescent="0.25">
      <c r="A143" t="s">
        <v>52</v>
      </c>
      <c r="B143">
        <v>5</v>
      </c>
      <c r="C143" t="s">
        <v>97</v>
      </c>
      <c r="D143" t="s">
        <v>22</v>
      </c>
      <c r="E143">
        <v>0.38700000000000001</v>
      </c>
      <c r="F143">
        <v>57.881136950904398</v>
      </c>
      <c r="G143">
        <v>26.14987080103359</v>
      </c>
      <c r="H143">
        <v>0</v>
      </c>
      <c r="I143">
        <v>0</v>
      </c>
      <c r="J143">
        <v>0</v>
      </c>
    </row>
    <row r="144" spans="1:11" x14ac:dyDescent="0.25">
      <c r="A144" t="s">
        <v>20</v>
      </c>
      <c r="B144">
        <v>1</v>
      </c>
      <c r="C144" t="s">
        <v>97</v>
      </c>
      <c r="D144" t="s">
        <v>22</v>
      </c>
      <c r="E144">
        <v>1.1659999999999999</v>
      </c>
      <c r="F144">
        <v>57.632933104631221</v>
      </c>
      <c r="G144">
        <v>26.037735849056606</v>
      </c>
      <c r="H144">
        <v>0</v>
      </c>
      <c r="I144">
        <v>0</v>
      </c>
      <c r="J144">
        <v>0</v>
      </c>
    </row>
    <row r="145" spans="1:10" x14ac:dyDescent="0.25">
      <c r="A145" t="s">
        <v>18</v>
      </c>
      <c r="B145">
        <v>2</v>
      </c>
      <c r="C145" t="s">
        <v>97</v>
      </c>
      <c r="D145" t="s">
        <v>22</v>
      </c>
      <c r="E145">
        <v>0</v>
      </c>
    </row>
    <row r="146" spans="1:10" x14ac:dyDescent="0.25">
      <c r="A146" t="s">
        <v>27</v>
      </c>
      <c r="B146">
        <v>2</v>
      </c>
      <c r="C146" t="s">
        <v>97</v>
      </c>
      <c r="D146" t="s">
        <v>22</v>
      </c>
      <c r="E146">
        <v>0</v>
      </c>
    </row>
    <row r="147" spans="1:10" x14ac:dyDescent="0.25">
      <c r="A147" t="s">
        <v>75</v>
      </c>
      <c r="B147">
        <v>3</v>
      </c>
      <c r="C147" t="s">
        <v>97</v>
      </c>
      <c r="D147" t="s">
        <v>22</v>
      </c>
      <c r="E147">
        <v>0.11101999999999999</v>
      </c>
      <c r="F147">
        <v>0</v>
      </c>
      <c r="G147">
        <v>0</v>
      </c>
      <c r="H147">
        <v>0</v>
      </c>
      <c r="I147">
        <v>0</v>
      </c>
      <c r="J147">
        <v>0</v>
      </c>
    </row>
    <row r="148" spans="1:10" x14ac:dyDescent="0.25">
      <c r="A148" t="s">
        <v>181</v>
      </c>
      <c r="B148">
        <v>2</v>
      </c>
      <c r="C148" t="s">
        <v>97</v>
      </c>
      <c r="D148" t="s">
        <v>22</v>
      </c>
      <c r="E148">
        <v>0</v>
      </c>
    </row>
    <row r="149" spans="1:10" x14ac:dyDescent="0.25">
      <c r="A149" t="s">
        <v>50</v>
      </c>
      <c r="B149">
        <v>1</v>
      </c>
      <c r="C149" t="s">
        <v>97</v>
      </c>
      <c r="D149" t="s">
        <v>22</v>
      </c>
      <c r="E149">
        <v>0</v>
      </c>
    </row>
    <row r="150" spans="1:10" x14ac:dyDescent="0.25">
      <c r="A150" t="s">
        <v>56</v>
      </c>
      <c r="B150">
        <v>4</v>
      </c>
      <c r="C150" t="s">
        <v>97</v>
      </c>
      <c r="D150" t="s">
        <v>22</v>
      </c>
      <c r="E150">
        <v>0.01</v>
      </c>
      <c r="F150">
        <v>151.19999999999999</v>
      </c>
      <c r="G150">
        <v>242.87999999999997</v>
      </c>
      <c r="H150">
        <v>0</v>
      </c>
      <c r="I150">
        <v>0</v>
      </c>
      <c r="J150">
        <v>0</v>
      </c>
    </row>
    <row r="151" spans="1:10" x14ac:dyDescent="0.25">
      <c r="A151" t="s">
        <v>23</v>
      </c>
      <c r="B151">
        <v>5</v>
      </c>
      <c r="C151" t="s">
        <v>97</v>
      </c>
      <c r="D151" t="s">
        <v>22</v>
      </c>
      <c r="E151">
        <v>0</v>
      </c>
    </row>
  </sheetData>
  <sortState ref="A2:J306">
    <sortCondition ref="D2:D306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8"/>
  <sheetViews>
    <sheetView tabSelected="1" topLeftCell="K40" workbookViewId="0">
      <selection activeCell="K48" sqref="K48:P66"/>
    </sheetView>
  </sheetViews>
  <sheetFormatPr defaultRowHeight="15" x14ac:dyDescent="0.25"/>
  <cols>
    <col min="1" max="1" width="9.7109375" customWidth="1"/>
    <col min="11" max="11" width="29.28515625" customWidth="1"/>
    <col min="12" max="12" width="19.7109375" customWidth="1"/>
    <col min="13" max="14" width="19.28515625" customWidth="1"/>
    <col min="15" max="15" width="20.28515625" customWidth="1"/>
    <col min="16" max="16" width="21" customWidth="1"/>
  </cols>
  <sheetData>
    <row r="1" spans="1:23" x14ac:dyDescent="0.25">
      <c r="A1" t="s">
        <v>297</v>
      </c>
      <c r="B1" t="s">
        <v>94</v>
      </c>
      <c r="C1" t="s">
        <v>307</v>
      </c>
      <c r="D1" t="s">
        <v>298</v>
      </c>
      <c r="E1" t="s">
        <v>374</v>
      </c>
      <c r="F1" t="s">
        <v>278</v>
      </c>
      <c r="G1" t="s">
        <v>279</v>
      </c>
      <c r="H1" t="s">
        <v>280</v>
      </c>
      <c r="I1" t="s">
        <v>281</v>
      </c>
    </row>
    <row r="2" spans="1:23" x14ac:dyDescent="0.25">
      <c r="A2" t="s">
        <v>77</v>
      </c>
      <c r="B2">
        <v>2</v>
      </c>
      <c r="C2" t="s">
        <v>96</v>
      </c>
      <c r="D2" t="s">
        <v>313</v>
      </c>
      <c r="E2">
        <v>0</v>
      </c>
      <c r="F2">
        <v>0</v>
      </c>
      <c r="G2">
        <v>0</v>
      </c>
      <c r="H2">
        <v>0</v>
      </c>
      <c r="I2">
        <v>0</v>
      </c>
      <c r="K2" s="27" t="s">
        <v>288</v>
      </c>
      <c r="L2" t="s">
        <v>383</v>
      </c>
      <c r="M2" t="s">
        <v>384</v>
      </c>
      <c r="N2" t="s">
        <v>385</v>
      </c>
      <c r="O2" t="s">
        <v>386</v>
      </c>
      <c r="P2" t="s">
        <v>387</v>
      </c>
      <c r="R2" t="s">
        <v>288</v>
      </c>
      <c r="S2" t="s">
        <v>383</v>
      </c>
      <c r="T2" t="s">
        <v>384</v>
      </c>
      <c r="U2" t="s">
        <v>385</v>
      </c>
      <c r="V2" t="s">
        <v>386</v>
      </c>
      <c r="W2" t="s">
        <v>387</v>
      </c>
    </row>
    <row r="3" spans="1:23" x14ac:dyDescent="0.25">
      <c r="A3" t="s">
        <v>46</v>
      </c>
      <c r="B3">
        <v>1</v>
      </c>
      <c r="C3" t="s">
        <v>96</v>
      </c>
      <c r="D3" t="s">
        <v>313</v>
      </c>
      <c r="K3" s="28" t="s">
        <v>97</v>
      </c>
      <c r="L3" s="5">
        <v>24.950281509418701</v>
      </c>
      <c r="M3" s="5">
        <v>19.674127726230694</v>
      </c>
      <c r="N3" s="5">
        <v>0.4475244750580174</v>
      </c>
      <c r="O3" s="5">
        <v>5.2545569373975187</v>
      </c>
      <c r="P3" s="5">
        <v>8.001493656045694E-2</v>
      </c>
      <c r="R3" t="s">
        <v>97</v>
      </c>
    </row>
    <row r="4" spans="1:23" x14ac:dyDescent="0.25">
      <c r="A4" t="s">
        <v>74</v>
      </c>
      <c r="B4">
        <v>4</v>
      </c>
      <c r="C4" t="s">
        <v>96</v>
      </c>
      <c r="D4" t="s">
        <v>313</v>
      </c>
      <c r="K4" s="29" t="s">
        <v>313</v>
      </c>
      <c r="L4" s="5">
        <v>1.96875</v>
      </c>
      <c r="M4" s="5">
        <v>5.3508576642335761</v>
      </c>
      <c r="N4" s="5">
        <v>2.692198905109489</v>
      </c>
      <c r="O4" s="5">
        <v>1.535310218978102</v>
      </c>
      <c r="P4" s="5">
        <v>0.51897810218978102</v>
      </c>
      <c r="R4" t="s">
        <v>313</v>
      </c>
      <c r="S4">
        <v>1.96875</v>
      </c>
      <c r="T4">
        <v>5.3508576642335761</v>
      </c>
      <c r="U4">
        <v>2.692198905109489</v>
      </c>
      <c r="V4">
        <v>1.535310218978102</v>
      </c>
      <c r="W4">
        <v>0.51897810218978102</v>
      </c>
    </row>
    <row r="5" spans="1:23" x14ac:dyDescent="0.25">
      <c r="A5" t="s">
        <v>86</v>
      </c>
      <c r="B5">
        <v>5</v>
      </c>
      <c r="C5" t="s">
        <v>96</v>
      </c>
      <c r="D5" t="s">
        <v>313</v>
      </c>
      <c r="K5" s="40">
        <v>1</v>
      </c>
      <c r="L5" s="5">
        <v>0</v>
      </c>
      <c r="M5" s="5">
        <v>5.0599999999999996</v>
      </c>
      <c r="N5" s="5">
        <v>6.2249999999999996</v>
      </c>
      <c r="O5" s="5">
        <v>3.55</v>
      </c>
      <c r="P5" s="5">
        <v>1.2</v>
      </c>
      <c r="R5">
        <v>1</v>
      </c>
      <c r="S5">
        <v>0</v>
      </c>
      <c r="T5">
        <v>5.0599999999999996</v>
      </c>
      <c r="U5">
        <v>6.2249999999999996</v>
      </c>
      <c r="V5">
        <v>3.55</v>
      </c>
      <c r="W5">
        <v>1.2</v>
      </c>
    </row>
    <row r="6" spans="1:23" x14ac:dyDescent="0.25">
      <c r="A6" t="s">
        <v>48</v>
      </c>
      <c r="B6">
        <v>2</v>
      </c>
      <c r="C6" t="s">
        <v>96</v>
      </c>
      <c r="D6" t="s">
        <v>313</v>
      </c>
      <c r="K6" s="40">
        <v>2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R6">
        <v>2</v>
      </c>
      <c r="S6">
        <v>0</v>
      </c>
      <c r="T6">
        <v>0</v>
      </c>
      <c r="U6">
        <v>0</v>
      </c>
      <c r="V6">
        <v>0</v>
      </c>
      <c r="W6">
        <v>0</v>
      </c>
    </row>
    <row r="7" spans="1:23" x14ac:dyDescent="0.25">
      <c r="A7" t="s">
        <v>31</v>
      </c>
      <c r="B7">
        <v>3</v>
      </c>
      <c r="C7" t="s">
        <v>96</v>
      </c>
      <c r="D7" t="s">
        <v>313</v>
      </c>
      <c r="K7" s="40">
        <v>3</v>
      </c>
      <c r="L7" s="5">
        <v>0</v>
      </c>
      <c r="M7" s="5">
        <v>3.6934306569343063</v>
      </c>
      <c r="N7" s="5">
        <v>4.5437956204379564</v>
      </c>
      <c r="O7" s="5">
        <v>2.5912408759124084</v>
      </c>
      <c r="P7" s="5">
        <v>0.87591240875912413</v>
      </c>
      <c r="R7">
        <v>3</v>
      </c>
      <c r="S7">
        <v>0</v>
      </c>
      <c r="T7">
        <v>3.6934306569343063</v>
      </c>
      <c r="U7">
        <v>4.5437956204379564</v>
      </c>
      <c r="V7">
        <v>2.5912408759124084</v>
      </c>
      <c r="W7">
        <v>0.87591240875912413</v>
      </c>
    </row>
    <row r="8" spans="1:23" x14ac:dyDescent="0.25">
      <c r="A8" t="s">
        <v>55</v>
      </c>
      <c r="B8">
        <v>2</v>
      </c>
      <c r="C8" t="s">
        <v>96</v>
      </c>
      <c r="D8" t="s">
        <v>313</v>
      </c>
      <c r="E8">
        <v>0</v>
      </c>
      <c r="F8">
        <v>0</v>
      </c>
      <c r="G8">
        <v>0</v>
      </c>
      <c r="H8">
        <v>0</v>
      </c>
      <c r="I8">
        <v>0</v>
      </c>
      <c r="K8" s="40">
        <v>4</v>
      </c>
      <c r="L8" s="5">
        <v>7.875</v>
      </c>
      <c r="M8" s="5">
        <v>12.65</v>
      </c>
      <c r="N8" s="5">
        <v>0</v>
      </c>
      <c r="O8" s="5">
        <v>0</v>
      </c>
      <c r="P8" s="5">
        <v>0</v>
      </c>
      <c r="R8">
        <v>4</v>
      </c>
      <c r="S8">
        <v>7.875</v>
      </c>
      <c r="T8">
        <v>12.65</v>
      </c>
      <c r="U8">
        <v>0</v>
      </c>
      <c r="V8">
        <v>0</v>
      </c>
      <c r="W8">
        <v>0</v>
      </c>
    </row>
    <row r="9" spans="1:23" x14ac:dyDescent="0.25">
      <c r="A9" t="s">
        <v>24</v>
      </c>
      <c r="B9">
        <v>4</v>
      </c>
      <c r="C9" t="s">
        <v>96</v>
      </c>
      <c r="D9" t="s">
        <v>313</v>
      </c>
      <c r="K9" s="40">
        <v>5</v>
      </c>
      <c r="L9" s="5"/>
      <c r="M9" s="5"/>
      <c r="N9" s="5"/>
      <c r="O9" s="5"/>
      <c r="P9" s="5"/>
      <c r="R9">
        <v>5</v>
      </c>
    </row>
    <row r="10" spans="1:23" x14ac:dyDescent="0.25">
      <c r="A10" t="s">
        <v>39</v>
      </c>
      <c r="B10">
        <v>5</v>
      </c>
      <c r="C10" t="s">
        <v>96</v>
      </c>
      <c r="D10" t="s">
        <v>313</v>
      </c>
      <c r="E10">
        <v>0</v>
      </c>
      <c r="F10">
        <v>0.50013924331205839</v>
      </c>
      <c r="G10">
        <v>0.61528987937106006</v>
      </c>
      <c r="H10">
        <v>0.35088820429996193</v>
      </c>
      <c r="I10">
        <v>0.11861009722815616</v>
      </c>
      <c r="K10" s="29" t="s">
        <v>382</v>
      </c>
      <c r="L10" s="5">
        <v>11.596894956518017</v>
      </c>
      <c r="M10" s="5">
        <v>8.884099082177821</v>
      </c>
      <c r="N10" s="5">
        <v>5.7789382071366406E-2</v>
      </c>
      <c r="O10" s="5">
        <v>8.698482633094871</v>
      </c>
      <c r="P10" s="5">
        <v>2.9839612085042893E-4</v>
      </c>
      <c r="R10" t="s">
        <v>382</v>
      </c>
      <c r="S10">
        <v>11.596894956518017</v>
      </c>
      <c r="T10">
        <v>8.884099082177821</v>
      </c>
      <c r="U10">
        <v>5.7789382071366406E-2</v>
      </c>
      <c r="V10">
        <v>8.698482633094871</v>
      </c>
      <c r="W10">
        <v>2.9839612085042893E-4</v>
      </c>
    </row>
    <row r="11" spans="1:23" x14ac:dyDescent="0.25">
      <c r="A11" t="s">
        <v>76</v>
      </c>
      <c r="B11">
        <v>4</v>
      </c>
      <c r="C11" t="s">
        <v>96</v>
      </c>
      <c r="D11" t="s">
        <v>313</v>
      </c>
      <c r="E11">
        <v>0</v>
      </c>
      <c r="F11">
        <v>0</v>
      </c>
      <c r="G11">
        <v>0</v>
      </c>
      <c r="H11">
        <v>0</v>
      </c>
      <c r="I11">
        <v>0</v>
      </c>
      <c r="K11" s="40">
        <v>1</v>
      </c>
      <c r="L11" s="5">
        <v>0.81513828238719077</v>
      </c>
      <c r="M11" s="5">
        <v>1.3093967329775191</v>
      </c>
      <c r="N11" s="5">
        <v>0</v>
      </c>
      <c r="O11" s="5">
        <v>0</v>
      </c>
      <c r="P11" s="5">
        <v>0</v>
      </c>
      <c r="R11">
        <v>1</v>
      </c>
      <c r="S11">
        <v>0.81513828238719077</v>
      </c>
      <c r="T11">
        <v>1.3093967329775191</v>
      </c>
      <c r="U11">
        <v>0</v>
      </c>
      <c r="V11">
        <v>0</v>
      </c>
      <c r="W11">
        <v>0</v>
      </c>
    </row>
    <row r="12" spans="1:23" x14ac:dyDescent="0.25">
      <c r="A12" t="s">
        <v>12</v>
      </c>
      <c r="B12">
        <v>3</v>
      </c>
      <c r="C12" t="s">
        <v>96</v>
      </c>
      <c r="D12" t="s">
        <v>313</v>
      </c>
      <c r="K12" s="40">
        <v>2</v>
      </c>
      <c r="L12" s="5">
        <v>6.5792896598330604</v>
      </c>
      <c r="M12" s="5">
        <v>8.0857044824176185</v>
      </c>
      <c r="N12" s="5">
        <v>0</v>
      </c>
      <c r="O12" s="5">
        <v>6.2396608767576511</v>
      </c>
      <c r="P12" s="5">
        <v>0</v>
      </c>
      <c r="R12">
        <v>2</v>
      </c>
      <c r="S12">
        <v>6.5792896598330604</v>
      </c>
      <c r="T12">
        <v>8.0857044824176185</v>
      </c>
      <c r="U12">
        <v>0</v>
      </c>
      <c r="V12">
        <v>6.2396608767576511</v>
      </c>
      <c r="W12">
        <v>0</v>
      </c>
    </row>
    <row r="13" spans="1:23" x14ac:dyDescent="0.25">
      <c r="A13" t="s">
        <v>37</v>
      </c>
      <c r="B13">
        <v>4</v>
      </c>
      <c r="C13" t="s">
        <v>96</v>
      </c>
      <c r="D13" t="s">
        <v>313</v>
      </c>
      <c r="E13">
        <v>0</v>
      </c>
      <c r="F13">
        <v>0</v>
      </c>
      <c r="G13">
        <v>0</v>
      </c>
      <c r="H13">
        <v>0</v>
      </c>
      <c r="I13">
        <v>0</v>
      </c>
      <c r="K13" s="40">
        <v>3</v>
      </c>
      <c r="L13" s="5">
        <v>19.892041357528083</v>
      </c>
      <c r="M13" s="5">
        <v>21.456378815046175</v>
      </c>
      <c r="N13" s="5">
        <v>0</v>
      </c>
      <c r="O13" s="5">
        <v>26.379648997348117</v>
      </c>
      <c r="P13" s="5">
        <v>0</v>
      </c>
      <c r="R13">
        <v>3</v>
      </c>
      <c r="S13">
        <v>19.892041357528083</v>
      </c>
      <c r="T13">
        <v>21.456378815046175</v>
      </c>
      <c r="U13">
        <v>0</v>
      </c>
      <c r="V13">
        <v>26.379648997348117</v>
      </c>
      <c r="W13">
        <v>0</v>
      </c>
    </row>
    <row r="14" spans="1:23" x14ac:dyDescent="0.25">
      <c r="A14" t="s">
        <v>91</v>
      </c>
      <c r="B14">
        <v>5</v>
      </c>
      <c r="C14" t="s">
        <v>96</v>
      </c>
      <c r="D14" t="s">
        <v>313</v>
      </c>
      <c r="K14" s="40">
        <v>4</v>
      </c>
      <c r="L14" s="5">
        <v>8.8946910356832021</v>
      </c>
      <c r="M14" s="5">
        <v>2.7954743255004355</v>
      </c>
      <c r="N14" s="5">
        <v>0.28894691035683201</v>
      </c>
      <c r="O14" s="5">
        <v>0</v>
      </c>
      <c r="P14" s="5">
        <v>1.4919806042521446E-3</v>
      </c>
      <c r="R14">
        <v>4</v>
      </c>
      <c r="S14">
        <v>8.8946910356832021</v>
      </c>
      <c r="T14">
        <v>2.7954743255004355</v>
      </c>
      <c r="U14">
        <v>0.28894691035683201</v>
      </c>
      <c r="V14">
        <v>0</v>
      </c>
      <c r="W14">
        <v>1.4919806042521446E-3</v>
      </c>
    </row>
    <row r="15" spans="1:23" x14ac:dyDescent="0.25">
      <c r="A15" t="s">
        <v>70</v>
      </c>
      <c r="B15">
        <v>1</v>
      </c>
      <c r="C15" t="s">
        <v>96</v>
      </c>
      <c r="D15" t="s">
        <v>313</v>
      </c>
      <c r="E15">
        <v>14.504504504504506</v>
      </c>
      <c r="F15">
        <v>0</v>
      </c>
      <c r="G15">
        <v>0</v>
      </c>
      <c r="H15">
        <v>0</v>
      </c>
      <c r="I15">
        <v>0</v>
      </c>
      <c r="K15" s="40">
        <v>5</v>
      </c>
      <c r="L15" s="5">
        <v>13.522962962962966</v>
      </c>
      <c r="M15" s="5">
        <v>1.7991111111111111</v>
      </c>
      <c r="N15" s="5">
        <v>0</v>
      </c>
      <c r="O15" s="5">
        <v>0</v>
      </c>
      <c r="P15" s="5">
        <v>0</v>
      </c>
      <c r="R15">
        <v>5</v>
      </c>
      <c r="S15">
        <v>13.522962962962966</v>
      </c>
      <c r="T15">
        <v>1.7991111111111111</v>
      </c>
      <c r="U15">
        <v>0</v>
      </c>
      <c r="V15">
        <v>0</v>
      </c>
      <c r="W15">
        <v>0</v>
      </c>
    </row>
    <row r="16" spans="1:23" x14ac:dyDescent="0.25">
      <c r="A16" t="s">
        <v>53</v>
      </c>
      <c r="B16">
        <v>3</v>
      </c>
      <c r="C16" t="s">
        <v>96</v>
      </c>
      <c r="D16" t="s">
        <v>313</v>
      </c>
      <c r="K16" s="29" t="s">
        <v>22</v>
      </c>
      <c r="L16" s="5">
        <v>66.696984985302279</v>
      </c>
      <c r="M16" s="5">
        <v>50.980343427485188</v>
      </c>
      <c r="N16" s="5">
        <v>0</v>
      </c>
      <c r="O16" s="5">
        <v>0</v>
      </c>
      <c r="P16" s="5">
        <v>0</v>
      </c>
      <c r="R16" t="s">
        <v>22</v>
      </c>
      <c r="S16">
        <v>66.696984985302279</v>
      </c>
      <c r="T16">
        <v>50.980343427485188</v>
      </c>
      <c r="U16">
        <v>0</v>
      </c>
      <c r="V16">
        <v>0</v>
      </c>
      <c r="W16">
        <v>0</v>
      </c>
    </row>
    <row r="17" spans="1:23" x14ac:dyDescent="0.25">
      <c r="A17" t="s">
        <v>35</v>
      </c>
      <c r="B17">
        <v>3</v>
      </c>
      <c r="C17" t="s">
        <v>97</v>
      </c>
      <c r="D17" t="s">
        <v>313</v>
      </c>
      <c r="K17" s="40">
        <v>1</v>
      </c>
      <c r="L17" s="5"/>
      <c r="M17" s="5"/>
      <c r="N17" s="5"/>
      <c r="O17" s="5"/>
      <c r="P17" s="5"/>
      <c r="R17">
        <v>1</v>
      </c>
    </row>
    <row r="18" spans="1:23" x14ac:dyDescent="0.25">
      <c r="A18" t="s">
        <v>72</v>
      </c>
      <c r="B18">
        <v>4</v>
      </c>
      <c r="C18" t="s">
        <v>97</v>
      </c>
      <c r="D18" t="s">
        <v>313</v>
      </c>
      <c r="K18" s="40">
        <v>2</v>
      </c>
      <c r="L18" s="5"/>
      <c r="M18" s="5"/>
      <c r="N18" s="5"/>
      <c r="O18" s="5"/>
      <c r="P18" s="5"/>
      <c r="R18">
        <v>2</v>
      </c>
    </row>
    <row r="19" spans="1:23" x14ac:dyDescent="0.25">
      <c r="A19" t="s">
        <v>43</v>
      </c>
      <c r="B19">
        <v>4</v>
      </c>
      <c r="C19" t="s">
        <v>97</v>
      </c>
      <c r="D19" t="s">
        <v>313</v>
      </c>
      <c r="K19" s="40">
        <v>3</v>
      </c>
      <c r="L19" s="5">
        <v>69.735912084745848</v>
      </c>
      <c r="M19" s="5">
        <v>21.960085178031989</v>
      </c>
      <c r="N19" s="5">
        <v>0</v>
      </c>
      <c r="O19" s="5">
        <v>0</v>
      </c>
      <c r="P19" s="5">
        <v>0</v>
      </c>
      <c r="R19">
        <v>3</v>
      </c>
      <c r="S19">
        <v>69.735912084745848</v>
      </c>
      <c r="T19">
        <v>21.960085178031989</v>
      </c>
      <c r="U19">
        <v>0</v>
      </c>
      <c r="V19">
        <v>0</v>
      </c>
      <c r="W19">
        <v>0</v>
      </c>
    </row>
    <row r="20" spans="1:23" x14ac:dyDescent="0.25">
      <c r="A20" t="s">
        <v>15</v>
      </c>
      <c r="B20">
        <v>2</v>
      </c>
      <c r="C20" t="s">
        <v>97</v>
      </c>
      <c r="D20" t="s">
        <v>313</v>
      </c>
      <c r="K20" s="40">
        <v>4</v>
      </c>
      <c r="L20" s="5">
        <v>75.599999999999994</v>
      </c>
      <c r="M20" s="5">
        <v>121.43999999999998</v>
      </c>
      <c r="N20" s="5">
        <v>0</v>
      </c>
      <c r="O20" s="5">
        <v>0</v>
      </c>
      <c r="P20" s="5">
        <v>0</v>
      </c>
      <c r="R20">
        <v>4</v>
      </c>
      <c r="S20">
        <v>75.599999999999994</v>
      </c>
      <c r="T20">
        <v>121.43999999999998</v>
      </c>
      <c r="U20">
        <v>0</v>
      </c>
      <c r="V20">
        <v>0</v>
      </c>
      <c r="W20">
        <v>0</v>
      </c>
    </row>
    <row r="21" spans="1:23" x14ac:dyDescent="0.25">
      <c r="A21" t="s">
        <v>41</v>
      </c>
      <c r="B21">
        <v>5</v>
      </c>
      <c r="C21" t="s">
        <v>97</v>
      </c>
      <c r="D21" t="s">
        <v>313</v>
      </c>
      <c r="K21" s="40">
        <v>5</v>
      </c>
      <c r="L21" s="5">
        <v>53.235579321439189</v>
      </c>
      <c r="M21" s="5">
        <v>24.051074229150199</v>
      </c>
      <c r="N21" s="5">
        <v>0</v>
      </c>
      <c r="O21" s="5">
        <v>0</v>
      </c>
      <c r="P21" s="5">
        <v>0</v>
      </c>
      <c r="R21">
        <v>5</v>
      </c>
      <c r="S21">
        <v>53.235579321439189</v>
      </c>
      <c r="T21">
        <v>24.051074229150199</v>
      </c>
      <c r="U21">
        <v>0</v>
      </c>
      <c r="V21">
        <v>0</v>
      </c>
      <c r="W21">
        <v>0</v>
      </c>
    </row>
    <row r="22" spans="1:23" x14ac:dyDescent="0.25">
      <c r="A22" t="s">
        <v>32</v>
      </c>
      <c r="B22">
        <v>3</v>
      </c>
      <c r="C22" t="s">
        <v>97</v>
      </c>
      <c r="D22" t="s">
        <v>313</v>
      </c>
      <c r="E22">
        <v>0</v>
      </c>
      <c r="F22">
        <v>3.6934306569343063</v>
      </c>
      <c r="G22">
        <v>4.5437956204379564</v>
      </c>
      <c r="H22">
        <v>2.5912408759124084</v>
      </c>
      <c r="I22">
        <v>0.87591240875912413</v>
      </c>
      <c r="K22" s="28" t="s">
        <v>96</v>
      </c>
      <c r="L22" s="5">
        <v>43.613911570249186</v>
      </c>
      <c r="M22" s="5">
        <v>41.733954767256307</v>
      </c>
      <c r="N22" s="5">
        <v>3.0764493968553002E-2</v>
      </c>
      <c r="O22" s="5">
        <v>58.808112729187052</v>
      </c>
      <c r="P22" s="5">
        <v>5.9305048614078076E-3</v>
      </c>
      <c r="R22" t="s">
        <v>96</v>
      </c>
    </row>
    <row r="23" spans="1:23" x14ac:dyDescent="0.25">
      <c r="A23" t="s">
        <v>52</v>
      </c>
      <c r="B23">
        <v>5</v>
      </c>
      <c r="C23" t="s">
        <v>97</v>
      </c>
      <c r="D23" t="s">
        <v>313</v>
      </c>
      <c r="K23" s="29" t="s">
        <v>313</v>
      </c>
      <c r="L23" s="5">
        <v>2.4174174174174179</v>
      </c>
      <c r="M23" s="5">
        <v>8.3356540552009736E-2</v>
      </c>
      <c r="N23" s="5">
        <v>0.10254831322851</v>
      </c>
      <c r="O23" s="5">
        <v>5.8481367383326988E-2</v>
      </c>
      <c r="P23" s="5">
        <v>1.9768349538026028E-2</v>
      </c>
      <c r="R23" t="s">
        <v>313</v>
      </c>
      <c r="S23">
        <v>2.4174174174174179</v>
      </c>
      <c r="T23">
        <v>8.3356540552009736E-2</v>
      </c>
      <c r="U23">
        <v>0.10254831322851</v>
      </c>
      <c r="V23">
        <v>5.8481367383326988E-2</v>
      </c>
      <c r="W23">
        <v>1.9768349538026028E-2</v>
      </c>
    </row>
    <row r="24" spans="1:23" x14ac:dyDescent="0.25">
      <c r="A24" t="s">
        <v>20</v>
      </c>
      <c r="B24">
        <v>3</v>
      </c>
      <c r="C24" t="s">
        <v>97</v>
      </c>
      <c r="D24" t="s">
        <v>313</v>
      </c>
      <c r="K24" s="40">
        <v>1</v>
      </c>
      <c r="L24" s="5">
        <v>14.504504504504506</v>
      </c>
      <c r="M24" s="5">
        <v>0</v>
      </c>
      <c r="N24" s="5">
        <v>0</v>
      </c>
      <c r="O24" s="5">
        <v>0</v>
      </c>
      <c r="P24" s="5">
        <v>0</v>
      </c>
      <c r="R24">
        <v>1</v>
      </c>
      <c r="S24">
        <v>14.504504504504506</v>
      </c>
      <c r="T24">
        <v>0</v>
      </c>
      <c r="U24">
        <v>0</v>
      </c>
      <c r="V24">
        <v>0</v>
      </c>
      <c r="W24">
        <v>0</v>
      </c>
    </row>
    <row r="25" spans="1:23" x14ac:dyDescent="0.25">
      <c r="A25" t="s">
        <v>18</v>
      </c>
      <c r="B25">
        <v>2</v>
      </c>
      <c r="C25" t="s">
        <v>97</v>
      </c>
      <c r="D25" t="s">
        <v>313</v>
      </c>
      <c r="K25" s="40">
        <v>2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R25">
        <v>2</v>
      </c>
      <c r="S25">
        <v>0</v>
      </c>
      <c r="T25">
        <v>0</v>
      </c>
      <c r="U25">
        <v>0</v>
      </c>
      <c r="V25">
        <v>0</v>
      </c>
      <c r="W25">
        <v>0</v>
      </c>
    </row>
    <row r="26" spans="1:23" x14ac:dyDescent="0.25">
      <c r="A26" t="s">
        <v>27</v>
      </c>
      <c r="B26">
        <v>2</v>
      </c>
      <c r="C26" t="s">
        <v>97</v>
      </c>
      <c r="D26" t="s">
        <v>313</v>
      </c>
      <c r="E26">
        <v>0</v>
      </c>
      <c r="F26">
        <v>0</v>
      </c>
      <c r="G26">
        <v>0</v>
      </c>
      <c r="H26">
        <v>0</v>
      </c>
      <c r="I26">
        <v>0</v>
      </c>
      <c r="K26" s="40">
        <v>3</v>
      </c>
      <c r="L26" s="5"/>
      <c r="M26" s="5"/>
      <c r="N26" s="5"/>
      <c r="O26" s="5"/>
      <c r="P26" s="5"/>
      <c r="R26">
        <v>3</v>
      </c>
    </row>
    <row r="27" spans="1:23" x14ac:dyDescent="0.25">
      <c r="A27" t="s">
        <v>75</v>
      </c>
      <c r="B27">
        <v>3</v>
      </c>
      <c r="C27" t="s">
        <v>97</v>
      </c>
      <c r="D27" t="s">
        <v>313</v>
      </c>
      <c r="K27" s="40">
        <v>4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R27">
        <v>4</v>
      </c>
      <c r="S27">
        <v>0</v>
      </c>
      <c r="T27">
        <v>0</v>
      </c>
      <c r="U27">
        <v>0</v>
      </c>
      <c r="V27">
        <v>0</v>
      </c>
      <c r="W27">
        <v>0</v>
      </c>
    </row>
    <row r="28" spans="1:23" x14ac:dyDescent="0.25">
      <c r="A28" t="s">
        <v>181</v>
      </c>
      <c r="B28">
        <v>2</v>
      </c>
      <c r="C28" t="s">
        <v>97</v>
      </c>
      <c r="D28" t="s">
        <v>313</v>
      </c>
      <c r="K28" s="40">
        <v>5</v>
      </c>
      <c r="L28" s="5">
        <v>0</v>
      </c>
      <c r="M28" s="5">
        <v>0.50013924331205839</v>
      </c>
      <c r="N28" s="5">
        <v>0.61528987937106006</v>
      </c>
      <c r="O28" s="5">
        <v>0.35088820429996193</v>
      </c>
      <c r="P28" s="5">
        <v>0.11861009722815616</v>
      </c>
      <c r="R28">
        <v>5</v>
      </c>
      <c r="S28">
        <v>0</v>
      </c>
      <c r="T28">
        <v>0.50013924331205839</v>
      </c>
      <c r="U28">
        <v>0.61528987937106006</v>
      </c>
      <c r="V28">
        <v>0.35088820429996193</v>
      </c>
      <c r="W28">
        <v>0.11861009722815616</v>
      </c>
    </row>
    <row r="29" spans="1:23" x14ac:dyDescent="0.25">
      <c r="A29" t="s">
        <v>50</v>
      </c>
      <c r="B29">
        <v>1</v>
      </c>
      <c r="C29" t="s">
        <v>97</v>
      </c>
      <c r="D29" t="s">
        <v>313</v>
      </c>
      <c r="E29">
        <v>0</v>
      </c>
      <c r="F29">
        <v>5.0599999999999996</v>
      </c>
      <c r="G29">
        <v>6.2249999999999996</v>
      </c>
      <c r="H29">
        <v>3.55</v>
      </c>
      <c r="I29">
        <v>1.2</v>
      </c>
      <c r="K29" s="29" t="s">
        <v>382</v>
      </c>
      <c r="L29" s="5">
        <v>65.982594376959923</v>
      </c>
      <c r="M29" s="5">
        <v>64.167612007831849</v>
      </c>
      <c r="N29" s="5">
        <v>0</v>
      </c>
      <c r="O29" s="5">
        <v>90.447028183033936</v>
      </c>
      <c r="P29" s="5">
        <v>0</v>
      </c>
      <c r="R29" t="s">
        <v>382</v>
      </c>
      <c r="S29">
        <v>65.982594376959923</v>
      </c>
      <c r="T29">
        <v>64.167612007831849</v>
      </c>
      <c r="U29">
        <v>0</v>
      </c>
      <c r="V29">
        <v>90.447028183033936</v>
      </c>
      <c r="W29">
        <v>0</v>
      </c>
    </row>
    <row r="30" spans="1:23" x14ac:dyDescent="0.25">
      <c r="A30" t="s">
        <v>56</v>
      </c>
      <c r="B30">
        <v>4</v>
      </c>
      <c r="C30" t="s">
        <v>97</v>
      </c>
      <c r="D30" t="s">
        <v>313</v>
      </c>
      <c r="E30">
        <v>7.875</v>
      </c>
      <c r="F30">
        <v>12.65</v>
      </c>
      <c r="G30">
        <v>0</v>
      </c>
      <c r="H30">
        <v>0</v>
      </c>
      <c r="I30">
        <v>0</v>
      </c>
      <c r="K30" s="40">
        <v>1</v>
      </c>
      <c r="L30" s="5">
        <v>80.283185840707958</v>
      </c>
      <c r="M30" s="5">
        <v>128.96283185840707</v>
      </c>
      <c r="N30" s="5">
        <v>0</v>
      </c>
      <c r="O30" s="5">
        <v>0</v>
      </c>
      <c r="P30" s="5">
        <v>0</v>
      </c>
      <c r="R30">
        <v>1</v>
      </c>
      <c r="S30">
        <v>80.283185840707958</v>
      </c>
      <c r="T30">
        <v>128.96283185840707</v>
      </c>
      <c r="U30">
        <v>0</v>
      </c>
      <c r="V30">
        <v>0</v>
      </c>
      <c r="W30">
        <v>0</v>
      </c>
    </row>
    <row r="31" spans="1:23" x14ac:dyDescent="0.25">
      <c r="A31" t="s">
        <v>23</v>
      </c>
      <c r="B31">
        <v>5</v>
      </c>
      <c r="C31" t="s">
        <v>97</v>
      </c>
      <c r="D31" t="s">
        <v>313</v>
      </c>
      <c r="K31" s="40">
        <v>2</v>
      </c>
      <c r="L31" s="5">
        <v>24.867821018343903</v>
      </c>
      <c r="M31" s="5">
        <v>14.673874697601766</v>
      </c>
      <c r="N31" s="5">
        <v>0</v>
      </c>
      <c r="O31" s="5">
        <v>0</v>
      </c>
      <c r="P31" s="5">
        <v>0</v>
      </c>
      <c r="R31">
        <v>2</v>
      </c>
      <c r="S31">
        <v>24.867821018343903</v>
      </c>
      <c r="T31">
        <v>14.673874697601766</v>
      </c>
      <c r="U31">
        <v>0</v>
      </c>
      <c r="V31">
        <v>0</v>
      </c>
      <c r="W31">
        <v>0</v>
      </c>
    </row>
    <row r="32" spans="1:23" x14ac:dyDescent="0.25">
      <c r="A32" t="s">
        <v>77</v>
      </c>
      <c r="B32">
        <v>2</v>
      </c>
      <c r="C32" t="s">
        <v>96</v>
      </c>
      <c r="D32" t="s">
        <v>382</v>
      </c>
      <c r="E32">
        <v>0</v>
      </c>
      <c r="F32">
        <v>0</v>
      </c>
      <c r="G32">
        <v>0</v>
      </c>
      <c r="H32">
        <v>0</v>
      </c>
      <c r="I32">
        <v>0</v>
      </c>
      <c r="K32" s="40">
        <v>3</v>
      </c>
      <c r="L32" s="5">
        <v>206.85064473244418</v>
      </c>
      <c r="M32" s="5">
        <v>197.6698205907262</v>
      </c>
      <c r="N32" s="5">
        <v>0</v>
      </c>
      <c r="O32" s="5">
        <v>338.26405757984708</v>
      </c>
      <c r="P32" s="5">
        <v>0</v>
      </c>
      <c r="R32">
        <v>3</v>
      </c>
      <c r="S32">
        <v>206.85064473244418</v>
      </c>
      <c r="T32">
        <v>197.6698205907262</v>
      </c>
      <c r="U32">
        <v>0</v>
      </c>
      <c r="V32">
        <v>338.26405757984708</v>
      </c>
      <c r="W32">
        <v>0</v>
      </c>
    </row>
    <row r="33" spans="1:23" x14ac:dyDescent="0.25">
      <c r="A33" t="s">
        <v>46</v>
      </c>
      <c r="B33">
        <v>1</v>
      </c>
      <c r="C33" t="s">
        <v>96</v>
      </c>
      <c r="D33" t="s">
        <v>382</v>
      </c>
      <c r="E33">
        <v>80.283185840707958</v>
      </c>
      <c r="F33">
        <v>128.96283185840707</v>
      </c>
      <c r="G33">
        <v>0</v>
      </c>
      <c r="H33">
        <v>0</v>
      </c>
      <c r="I33">
        <v>0</v>
      </c>
      <c r="K33" s="40">
        <v>4</v>
      </c>
      <c r="L33" s="5">
        <v>11.164134870984304</v>
      </c>
      <c r="M33" s="5">
        <v>15.387243201163143</v>
      </c>
      <c r="N33" s="5">
        <v>0</v>
      </c>
      <c r="O33" s="5">
        <v>6.3987947841716322</v>
      </c>
      <c r="P33" s="5">
        <v>0</v>
      </c>
      <c r="R33">
        <v>4</v>
      </c>
      <c r="S33">
        <v>11.164134870984304</v>
      </c>
      <c r="T33">
        <v>15.387243201163143</v>
      </c>
      <c r="U33">
        <v>0</v>
      </c>
      <c r="V33">
        <v>6.3987947841716322</v>
      </c>
      <c r="W33">
        <v>0</v>
      </c>
    </row>
    <row r="34" spans="1:23" x14ac:dyDescent="0.25">
      <c r="A34" t="s">
        <v>74</v>
      </c>
      <c r="B34">
        <v>4</v>
      </c>
      <c r="C34" t="s">
        <v>96</v>
      </c>
      <c r="D34" t="s">
        <v>382</v>
      </c>
      <c r="E34">
        <v>10.956521739130435</v>
      </c>
      <c r="F34">
        <v>17.600000000000001</v>
      </c>
      <c r="G34">
        <v>0</v>
      </c>
      <c r="H34">
        <v>0</v>
      </c>
      <c r="I34">
        <v>0</v>
      </c>
      <c r="K34" s="40">
        <v>5</v>
      </c>
      <c r="L34" s="5">
        <v>18.839302161734885</v>
      </c>
      <c r="M34" s="5">
        <v>3.3180327868852459</v>
      </c>
      <c r="N34" s="5">
        <v>0</v>
      </c>
      <c r="O34" s="5">
        <v>67.712007251606678</v>
      </c>
      <c r="P34" s="5">
        <v>0</v>
      </c>
      <c r="R34">
        <v>5</v>
      </c>
      <c r="S34">
        <v>18.839302161734885</v>
      </c>
      <c r="T34">
        <v>3.3180327868852459</v>
      </c>
      <c r="U34">
        <v>0</v>
      </c>
      <c r="V34">
        <v>67.712007251606678</v>
      </c>
      <c r="W34">
        <v>0</v>
      </c>
    </row>
    <row r="35" spans="1:23" x14ac:dyDescent="0.25">
      <c r="A35" t="s">
        <v>86</v>
      </c>
      <c r="B35">
        <v>5</v>
      </c>
      <c r="C35" t="s">
        <v>96</v>
      </c>
      <c r="D35" t="s">
        <v>382</v>
      </c>
      <c r="K35" s="29" t="s">
        <v>22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</row>
    <row r="36" spans="1:23" x14ac:dyDescent="0.25">
      <c r="A36" t="s">
        <v>48</v>
      </c>
      <c r="B36">
        <v>2</v>
      </c>
      <c r="C36" t="s">
        <v>96</v>
      </c>
      <c r="D36" t="s">
        <v>382</v>
      </c>
      <c r="E36">
        <v>70.182410423452765</v>
      </c>
      <c r="F36">
        <v>36.919869706840387</v>
      </c>
      <c r="G36">
        <v>0</v>
      </c>
      <c r="H36">
        <v>0</v>
      </c>
      <c r="I36">
        <v>0</v>
      </c>
      <c r="K36" s="40">
        <v>1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</row>
    <row r="37" spans="1:23" x14ac:dyDescent="0.25">
      <c r="A37" t="s">
        <v>31</v>
      </c>
      <c r="B37">
        <v>3</v>
      </c>
      <c r="C37" t="s">
        <v>96</v>
      </c>
      <c r="D37" t="s">
        <v>382</v>
      </c>
      <c r="E37">
        <v>47.641025641025642</v>
      </c>
      <c r="F37">
        <v>51.897435897435898</v>
      </c>
      <c r="G37">
        <v>0</v>
      </c>
      <c r="H37">
        <v>61.897435897435898</v>
      </c>
      <c r="I37">
        <v>0</v>
      </c>
      <c r="K37" s="40">
        <v>2</v>
      </c>
      <c r="L37" s="5"/>
      <c r="M37" s="5"/>
      <c r="N37" s="5"/>
      <c r="O37" s="5"/>
      <c r="P37" s="5"/>
    </row>
    <row r="38" spans="1:23" x14ac:dyDescent="0.25">
      <c r="A38" t="s">
        <v>55</v>
      </c>
      <c r="B38">
        <v>2</v>
      </c>
      <c r="C38" t="s">
        <v>96</v>
      </c>
      <c r="D38" t="s">
        <v>382</v>
      </c>
      <c r="E38" s="31">
        <v>4.4210526315789469</v>
      </c>
      <c r="F38" s="31">
        <v>7.1017543859649122</v>
      </c>
      <c r="G38" s="31">
        <v>0</v>
      </c>
      <c r="H38" s="31">
        <v>0</v>
      </c>
      <c r="I38" s="31">
        <v>0</v>
      </c>
      <c r="K38" s="40">
        <v>3</v>
      </c>
      <c r="L38" s="5"/>
      <c r="M38" s="5"/>
      <c r="N38" s="5"/>
      <c r="O38" s="5"/>
      <c r="P38" s="5"/>
    </row>
    <row r="39" spans="1:23" x14ac:dyDescent="0.25">
      <c r="A39" t="s">
        <v>24</v>
      </c>
      <c r="B39">
        <v>4</v>
      </c>
      <c r="C39" t="s">
        <v>96</v>
      </c>
      <c r="D39" t="s">
        <v>382</v>
      </c>
      <c r="E39">
        <v>16.750811395600433</v>
      </c>
      <c r="F39">
        <v>18.247385503065271</v>
      </c>
      <c r="G39">
        <v>0</v>
      </c>
      <c r="H39">
        <v>21.763433104940496</v>
      </c>
      <c r="I39">
        <v>0</v>
      </c>
      <c r="K39" s="40">
        <v>4</v>
      </c>
      <c r="L39" s="5"/>
      <c r="M39" s="5"/>
      <c r="N39" s="5"/>
      <c r="O39" s="5"/>
      <c r="P39" s="5"/>
    </row>
    <row r="40" spans="1:23" x14ac:dyDescent="0.25">
      <c r="A40" t="s">
        <v>39</v>
      </c>
      <c r="B40">
        <v>5</v>
      </c>
      <c r="C40" t="s">
        <v>96</v>
      </c>
      <c r="D40" t="s">
        <v>382</v>
      </c>
      <c r="E40">
        <v>6.33688524590164</v>
      </c>
      <c r="F40">
        <v>6.6360655737704919</v>
      </c>
      <c r="G40">
        <v>0</v>
      </c>
      <c r="H40">
        <v>8.9040983606557376</v>
      </c>
      <c r="I40">
        <v>0</v>
      </c>
      <c r="K40" s="40">
        <v>5</v>
      </c>
      <c r="L40" s="5"/>
      <c r="M40" s="5"/>
      <c r="N40" s="5"/>
      <c r="O40" s="5"/>
      <c r="P40" s="5"/>
    </row>
    <row r="41" spans="1:23" x14ac:dyDescent="0.25">
      <c r="A41" t="s">
        <v>76</v>
      </c>
      <c r="B41">
        <v>4</v>
      </c>
      <c r="C41" t="s">
        <v>96</v>
      </c>
      <c r="D41" t="s">
        <v>382</v>
      </c>
      <c r="E41">
        <v>0</v>
      </c>
      <c r="F41">
        <v>0</v>
      </c>
      <c r="G41">
        <v>0</v>
      </c>
      <c r="H41">
        <v>0</v>
      </c>
      <c r="I41">
        <v>0</v>
      </c>
      <c r="K41" s="28" t="s">
        <v>290</v>
      </c>
      <c r="L41" s="5">
        <v>33.064903274997171</v>
      </c>
      <c r="M41" s="5">
        <v>29.2653568745027</v>
      </c>
      <c r="N41" s="5">
        <v>0.26632448327998942</v>
      </c>
      <c r="O41" s="5">
        <v>28.538711629479923</v>
      </c>
      <c r="P41" s="5">
        <v>4.7804314082609489E-2</v>
      </c>
    </row>
    <row r="42" spans="1:23" x14ac:dyDescent="0.25">
      <c r="A42" t="s">
        <v>12</v>
      </c>
      <c r="B42">
        <v>3</v>
      </c>
      <c r="C42" t="s">
        <v>96</v>
      </c>
      <c r="D42" t="s">
        <v>382</v>
      </c>
      <c r="E42">
        <v>567.63157894736844</v>
      </c>
      <c r="F42">
        <v>532.63157894736844</v>
      </c>
      <c r="G42">
        <v>0</v>
      </c>
      <c r="H42">
        <v>952.89473684210532</v>
      </c>
      <c r="I42">
        <v>0</v>
      </c>
    </row>
    <row r="43" spans="1:23" x14ac:dyDescent="0.25">
      <c r="A43" t="s">
        <v>37</v>
      </c>
      <c r="B43">
        <v>4</v>
      </c>
      <c r="C43" t="s">
        <v>96</v>
      </c>
      <c r="D43" t="s">
        <v>382</v>
      </c>
      <c r="E43">
        <v>16.949206349206349</v>
      </c>
      <c r="F43">
        <v>25.701587301587303</v>
      </c>
      <c r="G43">
        <v>0</v>
      </c>
      <c r="H43">
        <v>3.8317460317460319</v>
      </c>
      <c r="I43">
        <v>0</v>
      </c>
    </row>
    <row r="44" spans="1:23" x14ac:dyDescent="0.25">
      <c r="A44" t="s">
        <v>91</v>
      </c>
      <c r="B44">
        <v>5</v>
      </c>
      <c r="C44" t="s">
        <v>96</v>
      </c>
      <c r="D44" t="s">
        <v>382</v>
      </c>
      <c r="E44">
        <v>31.341719077568129</v>
      </c>
      <c r="F44">
        <v>0</v>
      </c>
      <c r="G44">
        <v>0</v>
      </c>
      <c r="H44">
        <v>126.51991614255763</v>
      </c>
      <c r="I44">
        <v>0</v>
      </c>
      <c r="P44" s="31"/>
    </row>
    <row r="45" spans="1:23" x14ac:dyDescent="0.25">
      <c r="A45" t="s">
        <v>70</v>
      </c>
      <c r="B45">
        <v>1</v>
      </c>
      <c r="C45" t="s">
        <v>96</v>
      </c>
      <c r="D45" t="s">
        <v>382</v>
      </c>
    </row>
    <row r="46" spans="1:23" x14ac:dyDescent="0.25">
      <c r="A46" t="s">
        <v>53</v>
      </c>
      <c r="B46">
        <v>3</v>
      </c>
      <c r="C46" t="s">
        <v>96</v>
      </c>
      <c r="D46" t="s">
        <v>382</v>
      </c>
      <c r="E46">
        <v>5.2793296089385482</v>
      </c>
      <c r="F46">
        <v>8.4804469273743024</v>
      </c>
      <c r="G46">
        <v>0</v>
      </c>
      <c r="H46">
        <v>0</v>
      </c>
      <c r="I46">
        <v>0</v>
      </c>
      <c r="K46" s="41" t="s">
        <v>388</v>
      </c>
      <c r="L46" s="41"/>
      <c r="M46" s="41"/>
      <c r="N46" s="41"/>
      <c r="O46" s="41"/>
      <c r="P46" s="41"/>
    </row>
    <row r="47" spans="1:23" x14ac:dyDescent="0.25">
      <c r="A47" t="s">
        <v>35</v>
      </c>
      <c r="B47">
        <v>3</v>
      </c>
      <c r="C47" t="s">
        <v>97</v>
      </c>
      <c r="D47" t="s">
        <v>382</v>
      </c>
      <c r="E47">
        <v>4.8296296296296299</v>
      </c>
      <c r="F47">
        <v>4.4095860566448808</v>
      </c>
      <c r="G47">
        <v>0</v>
      </c>
      <c r="H47">
        <v>8.4148148148148163</v>
      </c>
      <c r="I47">
        <v>0</v>
      </c>
      <c r="K47" t="s">
        <v>288</v>
      </c>
    </row>
    <row r="48" spans="1:23" x14ac:dyDescent="0.25">
      <c r="A48" t="s">
        <v>72</v>
      </c>
      <c r="B48">
        <v>4</v>
      </c>
      <c r="C48" t="s">
        <v>97</v>
      </c>
      <c r="D48" t="s">
        <v>382</v>
      </c>
      <c r="E48">
        <v>0</v>
      </c>
      <c r="F48">
        <v>0</v>
      </c>
      <c r="G48">
        <v>0</v>
      </c>
      <c r="H48">
        <v>0</v>
      </c>
      <c r="I48">
        <v>0</v>
      </c>
      <c r="K48" t="s">
        <v>97</v>
      </c>
      <c r="L48" t="s">
        <v>389</v>
      </c>
      <c r="M48" t="s">
        <v>278</v>
      </c>
      <c r="N48" t="s">
        <v>279</v>
      </c>
      <c r="O48" t="s">
        <v>280</v>
      </c>
      <c r="P48" t="s">
        <v>281</v>
      </c>
    </row>
    <row r="49" spans="1:23" s="31" customFormat="1" x14ac:dyDescent="0.25">
      <c r="A49" s="31" t="s">
        <v>43</v>
      </c>
      <c r="B49" s="31">
        <v>4</v>
      </c>
      <c r="C49" s="31" t="s">
        <v>97</v>
      </c>
      <c r="D49" t="s">
        <v>382</v>
      </c>
      <c r="E49" s="31">
        <v>26.684073107049606</v>
      </c>
      <c r="F49" s="31">
        <v>8.3864229765013061</v>
      </c>
      <c r="G49" s="31">
        <v>0.86684073107049608</v>
      </c>
      <c r="H49" s="31">
        <v>0</v>
      </c>
      <c r="I49" s="31">
        <v>4.475941812756434E-3</v>
      </c>
      <c r="K49" s="31" t="s">
        <v>94</v>
      </c>
      <c r="L49" t="s">
        <v>313</v>
      </c>
      <c r="M49" s="22"/>
      <c r="N49" s="22"/>
      <c r="O49" s="22"/>
      <c r="P49" s="42"/>
      <c r="R49"/>
      <c r="S49"/>
      <c r="T49"/>
      <c r="U49"/>
      <c r="V49"/>
      <c r="W49"/>
    </row>
    <row r="50" spans="1:23" s="31" customFormat="1" x14ac:dyDescent="0.25">
      <c r="A50" s="31" t="s">
        <v>15</v>
      </c>
      <c r="B50" s="31">
        <v>2</v>
      </c>
      <c r="C50" s="31" t="s">
        <v>97</v>
      </c>
      <c r="D50" t="s">
        <v>382</v>
      </c>
      <c r="E50" s="31">
        <v>6.4433416046319261</v>
      </c>
      <c r="F50" s="31">
        <v>0.41852770885028945</v>
      </c>
      <c r="G50" s="31">
        <v>0</v>
      </c>
      <c r="H50" s="31">
        <v>24.958643507030605</v>
      </c>
      <c r="I50" s="31">
        <v>0</v>
      </c>
      <c r="K50">
        <v>1</v>
      </c>
      <c r="L50" s="22">
        <v>7.875</v>
      </c>
      <c r="M50" s="22">
        <v>12.65</v>
      </c>
      <c r="N50" s="22">
        <v>0</v>
      </c>
      <c r="O50" s="22">
        <v>0</v>
      </c>
      <c r="P50" s="22">
        <v>0</v>
      </c>
      <c r="R50"/>
      <c r="S50"/>
      <c r="T50"/>
      <c r="U50"/>
      <c r="V50"/>
      <c r="W50"/>
    </row>
    <row r="51" spans="1:23" s="31" customFormat="1" x14ac:dyDescent="0.25">
      <c r="A51" s="31" t="s">
        <v>41</v>
      </c>
      <c r="B51" s="31">
        <v>5</v>
      </c>
      <c r="C51" s="31" t="s">
        <v>97</v>
      </c>
      <c r="D51" t="s">
        <v>382</v>
      </c>
      <c r="E51" s="31">
        <v>40.5688888888889</v>
      </c>
      <c r="F51" s="31">
        <v>5.3973333333333331</v>
      </c>
      <c r="G51" s="31">
        <v>0</v>
      </c>
      <c r="H51" s="31">
        <v>0</v>
      </c>
      <c r="I51" s="31">
        <v>0</v>
      </c>
      <c r="K51">
        <v>2</v>
      </c>
      <c r="L51" s="22">
        <v>0</v>
      </c>
      <c r="M51" s="22">
        <v>5.0599999999999996</v>
      </c>
      <c r="N51" s="22">
        <v>6.2249999999999996</v>
      </c>
      <c r="O51" s="22">
        <v>3.55</v>
      </c>
      <c r="P51" s="42">
        <v>1.2</v>
      </c>
      <c r="R51"/>
      <c r="S51"/>
      <c r="T51"/>
      <c r="U51"/>
      <c r="V51"/>
      <c r="W51"/>
    </row>
    <row r="52" spans="1:23" s="31" customFormat="1" x14ac:dyDescent="0.25">
      <c r="A52" s="31" t="s">
        <v>32</v>
      </c>
      <c r="B52" s="31">
        <v>3</v>
      </c>
      <c r="C52" s="31" t="s">
        <v>97</v>
      </c>
      <c r="D52" t="s">
        <v>382</v>
      </c>
      <c r="E52" s="31">
        <v>74.738535800482694</v>
      </c>
      <c r="F52" s="31">
        <v>81.415929203539818</v>
      </c>
      <c r="G52" s="31">
        <v>0</v>
      </c>
      <c r="H52" s="31">
        <v>97.103781174577648</v>
      </c>
      <c r="I52" s="31">
        <v>0</v>
      </c>
      <c r="K52">
        <v>3</v>
      </c>
      <c r="L52" s="22">
        <v>0</v>
      </c>
      <c r="M52" s="22">
        <v>0</v>
      </c>
      <c r="N52" s="22">
        <v>0</v>
      </c>
      <c r="O52" s="22">
        <v>0</v>
      </c>
      <c r="P52" s="42">
        <v>0</v>
      </c>
      <c r="R52"/>
      <c r="S52"/>
      <c r="T52"/>
      <c r="U52"/>
      <c r="V52"/>
      <c r="W52"/>
    </row>
    <row r="53" spans="1:23" x14ac:dyDescent="0.25">
      <c r="A53" t="s">
        <v>52</v>
      </c>
      <c r="B53">
        <v>5</v>
      </c>
      <c r="C53" t="s">
        <v>97</v>
      </c>
      <c r="D53" t="s">
        <v>382</v>
      </c>
      <c r="E53">
        <v>0</v>
      </c>
      <c r="F53">
        <v>0</v>
      </c>
      <c r="G53">
        <v>0</v>
      </c>
      <c r="H53">
        <v>0</v>
      </c>
      <c r="I53">
        <v>0</v>
      </c>
      <c r="K53">
        <v>4</v>
      </c>
      <c r="L53" s="22">
        <v>0</v>
      </c>
      <c r="M53" s="22">
        <v>3.6934306569343063</v>
      </c>
      <c r="N53" s="22">
        <v>4.5437956204379564</v>
      </c>
      <c r="O53" s="22">
        <v>2.5912408759124084</v>
      </c>
      <c r="P53" s="42">
        <v>0.87591240875912413</v>
      </c>
    </row>
    <row r="54" spans="1:23" x14ac:dyDescent="0.25">
      <c r="A54" t="s">
        <v>20</v>
      </c>
      <c r="B54">
        <v>3</v>
      </c>
      <c r="C54" t="s">
        <v>97</v>
      </c>
      <c r="D54" t="s">
        <v>382</v>
      </c>
      <c r="E54">
        <v>0</v>
      </c>
      <c r="F54">
        <v>0</v>
      </c>
      <c r="G54">
        <v>0</v>
      </c>
      <c r="H54">
        <v>0</v>
      </c>
      <c r="I54">
        <v>0</v>
      </c>
      <c r="K54">
        <v>5</v>
      </c>
      <c r="L54" s="22"/>
      <c r="M54" s="22"/>
      <c r="N54" s="22"/>
      <c r="O54" s="22"/>
      <c r="P54" s="22"/>
    </row>
    <row r="55" spans="1:23" x14ac:dyDescent="0.25">
      <c r="A55" t="s">
        <v>18</v>
      </c>
      <c r="B55">
        <v>2</v>
      </c>
      <c r="C55" t="s">
        <v>97</v>
      </c>
      <c r="D55" t="s">
        <v>382</v>
      </c>
      <c r="E55">
        <v>0</v>
      </c>
      <c r="F55">
        <v>0</v>
      </c>
      <c r="G55">
        <v>0</v>
      </c>
      <c r="H55">
        <v>0</v>
      </c>
      <c r="I55">
        <v>0</v>
      </c>
      <c r="L55" t="s">
        <v>382</v>
      </c>
      <c r="M55" s="22"/>
      <c r="N55" s="22"/>
      <c r="O55" s="22"/>
      <c r="P55" s="22"/>
    </row>
    <row r="56" spans="1:23" x14ac:dyDescent="0.25">
      <c r="A56" t="s">
        <v>27</v>
      </c>
      <c r="B56">
        <v>2</v>
      </c>
      <c r="C56" t="s">
        <v>97</v>
      </c>
      <c r="D56" t="s">
        <v>382</v>
      </c>
      <c r="E56">
        <v>19.873817034700316</v>
      </c>
      <c r="F56">
        <v>31.924290220820186</v>
      </c>
      <c r="G56">
        <v>0</v>
      </c>
      <c r="H56">
        <v>0</v>
      </c>
      <c r="I56">
        <v>0</v>
      </c>
      <c r="K56">
        <v>1</v>
      </c>
      <c r="L56" s="22">
        <v>8.8946910356832021</v>
      </c>
      <c r="M56" s="22">
        <v>2.7954743255004355</v>
      </c>
      <c r="N56" s="22">
        <v>0.28894691035683201</v>
      </c>
      <c r="O56" s="22">
        <v>0</v>
      </c>
      <c r="P56" s="22">
        <v>1.4919806042521446E-3</v>
      </c>
    </row>
    <row r="57" spans="1:23" x14ac:dyDescent="0.25">
      <c r="A57" t="s">
        <v>75</v>
      </c>
      <c r="B57">
        <v>3</v>
      </c>
      <c r="C57" t="s">
        <v>97</v>
      </c>
      <c r="D57" t="s">
        <v>382</v>
      </c>
      <c r="E57">
        <v>0</v>
      </c>
      <c r="F57">
        <v>0</v>
      </c>
      <c r="G57">
        <v>0</v>
      </c>
      <c r="H57">
        <v>0</v>
      </c>
      <c r="I57">
        <v>0</v>
      </c>
      <c r="K57">
        <v>2</v>
      </c>
      <c r="L57" s="22">
        <v>0.81513828238719077</v>
      </c>
      <c r="M57" s="22">
        <v>1.3093967329775191</v>
      </c>
      <c r="N57" s="22">
        <v>0</v>
      </c>
      <c r="O57" s="22">
        <v>0</v>
      </c>
      <c r="P57" s="22">
        <v>0</v>
      </c>
    </row>
    <row r="58" spans="1:23" x14ac:dyDescent="0.25">
      <c r="A58" t="s">
        <v>181</v>
      </c>
      <c r="B58">
        <v>2</v>
      </c>
      <c r="C58" t="s">
        <v>97</v>
      </c>
      <c r="D58" t="s">
        <v>382</v>
      </c>
      <c r="E58">
        <v>0</v>
      </c>
      <c r="F58">
        <v>0</v>
      </c>
      <c r="G58">
        <v>0</v>
      </c>
      <c r="H58">
        <v>0</v>
      </c>
      <c r="I58">
        <v>0</v>
      </c>
      <c r="K58">
        <v>3</v>
      </c>
      <c r="L58" s="22">
        <v>6.5792896598330604</v>
      </c>
      <c r="M58" s="22">
        <v>8.0857044824176185</v>
      </c>
      <c r="N58" s="22">
        <v>0</v>
      </c>
      <c r="O58" s="22">
        <v>6.2396608767576511</v>
      </c>
      <c r="P58" s="22">
        <v>0</v>
      </c>
    </row>
    <row r="59" spans="1:23" x14ac:dyDescent="0.25">
      <c r="A59" t="s">
        <v>50</v>
      </c>
      <c r="B59">
        <v>1</v>
      </c>
      <c r="C59" t="s">
        <v>97</v>
      </c>
      <c r="D59" t="s">
        <v>382</v>
      </c>
      <c r="E59">
        <v>0.81513828238719077</v>
      </c>
      <c r="F59">
        <v>1.3093967329775191</v>
      </c>
      <c r="G59">
        <v>0</v>
      </c>
      <c r="H59">
        <v>0</v>
      </c>
      <c r="I59">
        <v>0</v>
      </c>
      <c r="K59">
        <v>4</v>
      </c>
      <c r="L59" s="22">
        <v>19.892041357528083</v>
      </c>
      <c r="M59" s="22">
        <v>21.456378815046175</v>
      </c>
      <c r="N59" s="22">
        <v>0</v>
      </c>
      <c r="O59" s="22">
        <v>26.379648997348117</v>
      </c>
      <c r="P59" s="22">
        <v>0</v>
      </c>
    </row>
    <row r="60" spans="1:23" x14ac:dyDescent="0.25">
      <c r="A60" t="s">
        <v>56</v>
      </c>
      <c r="B60">
        <v>4</v>
      </c>
      <c r="C60" t="s">
        <v>97</v>
      </c>
      <c r="D60" t="s">
        <v>382</v>
      </c>
      <c r="E60">
        <v>0</v>
      </c>
      <c r="F60">
        <v>0</v>
      </c>
      <c r="G60">
        <v>0</v>
      </c>
      <c r="H60">
        <v>0</v>
      </c>
      <c r="I60">
        <v>0</v>
      </c>
      <c r="K60">
        <v>5</v>
      </c>
      <c r="L60" s="22">
        <v>13.522962962962966</v>
      </c>
      <c r="M60" s="22">
        <v>1.7991111111111111</v>
      </c>
      <c r="N60" s="22">
        <v>0</v>
      </c>
      <c r="O60" s="22">
        <v>0</v>
      </c>
      <c r="P60" s="22">
        <v>0</v>
      </c>
    </row>
    <row r="61" spans="1:23" x14ac:dyDescent="0.25">
      <c r="A61" t="s">
        <v>23</v>
      </c>
      <c r="B61">
        <v>5</v>
      </c>
      <c r="C61" t="s">
        <v>97</v>
      </c>
      <c r="D61" t="s">
        <v>382</v>
      </c>
      <c r="E61">
        <v>0</v>
      </c>
      <c r="F61">
        <v>0</v>
      </c>
      <c r="G61">
        <v>0</v>
      </c>
      <c r="H61">
        <v>0</v>
      </c>
      <c r="I61">
        <v>0</v>
      </c>
      <c r="L61" t="s">
        <v>22</v>
      </c>
      <c r="M61" s="22"/>
      <c r="N61" s="22"/>
      <c r="O61" s="22"/>
      <c r="P61" s="22"/>
      <c r="S61" s="22"/>
      <c r="T61" s="22"/>
      <c r="U61" s="22"/>
      <c r="V61" s="22"/>
      <c r="W61" s="22"/>
    </row>
    <row r="62" spans="1:23" x14ac:dyDescent="0.25">
      <c r="A62" t="s">
        <v>77</v>
      </c>
      <c r="B62">
        <v>2</v>
      </c>
      <c r="C62" t="s">
        <v>96</v>
      </c>
      <c r="D62" t="s">
        <v>22</v>
      </c>
      <c r="K62">
        <v>1</v>
      </c>
      <c r="L62" s="22">
        <v>75.599999999999994</v>
      </c>
      <c r="M62" s="22">
        <v>121.43999999999998</v>
      </c>
      <c r="N62" s="22">
        <v>0</v>
      </c>
      <c r="O62" s="22">
        <v>0</v>
      </c>
      <c r="P62" s="22">
        <v>0</v>
      </c>
      <c r="S62" s="22"/>
      <c r="T62" s="22"/>
      <c r="U62" s="22"/>
      <c r="V62" s="22"/>
      <c r="W62" s="22"/>
    </row>
    <row r="63" spans="1:23" x14ac:dyDescent="0.25">
      <c r="A63" t="s">
        <v>46</v>
      </c>
      <c r="B63">
        <v>1</v>
      </c>
      <c r="C63" t="s">
        <v>96</v>
      </c>
      <c r="D63" t="s">
        <v>22</v>
      </c>
      <c r="E63">
        <v>0</v>
      </c>
      <c r="F63">
        <v>0</v>
      </c>
      <c r="G63">
        <v>0</v>
      </c>
      <c r="H63">
        <v>0</v>
      </c>
      <c r="I63">
        <v>0</v>
      </c>
      <c r="K63">
        <v>2</v>
      </c>
      <c r="L63" s="22"/>
      <c r="M63" s="22"/>
      <c r="N63" s="22">
        <v>0</v>
      </c>
      <c r="O63" s="22">
        <v>0</v>
      </c>
      <c r="P63" s="22">
        <v>0</v>
      </c>
      <c r="S63" s="22"/>
      <c r="T63" s="22"/>
      <c r="U63" s="22"/>
      <c r="V63" s="22"/>
      <c r="W63" s="22"/>
    </row>
    <row r="64" spans="1:23" x14ac:dyDescent="0.25">
      <c r="A64" t="s">
        <v>74</v>
      </c>
      <c r="B64">
        <v>4</v>
      </c>
      <c r="C64" t="s">
        <v>96</v>
      </c>
      <c r="D64" t="s">
        <v>22</v>
      </c>
      <c r="K64">
        <v>3</v>
      </c>
      <c r="L64" s="22"/>
      <c r="M64" s="22"/>
      <c r="N64" s="22"/>
      <c r="O64" s="22"/>
      <c r="P64" s="22"/>
      <c r="S64" s="22"/>
      <c r="T64" s="22"/>
      <c r="U64" s="22"/>
      <c r="V64" s="22"/>
      <c r="W64" s="22"/>
    </row>
    <row r="65" spans="1:23" x14ac:dyDescent="0.25">
      <c r="A65" t="s">
        <v>86</v>
      </c>
      <c r="B65">
        <v>5</v>
      </c>
      <c r="C65" t="s">
        <v>96</v>
      </c>
      <c r="D65" t="s">
        <v>22</v>
      </c>
      <c r="K65">
        <v>4</v>
      </c>
      <c r="L65" s="22">
        <v>69.735912084745848</v>
      </c>
      <c r="M65" s="22">
        <v>21.960085178031989</v>
      </c>
      <c r="N65" s="22">
        <v>0</v>
      </c>
      <c r="O65" s="22">
        <v>0</v>
      </c>
      <c r="P65" s="22">
        <v>0</v>
      </c>
      <c r="S65" s="22"/>
      <c r="T65" s="22"/>
      <c r="U65" s="22"/>
      <c r="V65" s="22"/>
      <c r="W65" s="22"/>
    </row>
    <row r="66" spans="1:23" x14ac:dyDescent="0.25">
      <c r="A66" t="s">
        <v>48</v>
      </c>
      <c r="B66">
        <v>2</v>
      </c>
      <c r="C66" t="s">
        <v>96</v>
      </c>
      <c r="D66" t="s">
        <v>22</v>
      </c>
      <c r="K66">
        <v>5</v>
      </c>
      <c r="L66" s="22">
        <v>53.235579321439189</v>
      </c>
      <c r="M66" s="22">
        <v>24.051074229150199</v>
      </c>
      <c r="N66" s="22">
        <v>0</v>
      </c>
      <c r="O66" s="22">
        <v>0</v>
      </c>
      <c r="P66" s="22">
        <v>0</v>
      </c>
      <c r="S66" s="22"/>
      <c r="T66" s="22"/>
      <c r="U66" s="22"/>
      <c r="V66" s="22"/>
      <c r="W66" s="22"/>
    </row>
    <row r="67" spans="1:23" x14ac:dyDescent="0.25">
      <c r="A67" t="s">
        <v>31</v>
      </c>
      <c r="B67">
        <v>3</v>
      </c>
      <c r="C67" t="s">
        <v>96</v>
      </c>
      <c r="D67" t="s">
        <v>22</v>
      </c>
      <c r="S67" s="22"/>
      <c r="T67" s="22"/>
      <c r="U67" s="22"/>
      <c r="V67" s="22"/>
      <c r="W67" s="22"/>
    </row>
    <row r="68" spans="1:23" x14ac:dyDescent="0.25">
      <c r="A68" t="s">
        <v>55</v>
      </c>
      <c r="B68">
        <v>2</v>
      </c>
      <c r="C68" t="s">
        <v>96</v>
      </c>
      <c r="D68" t="s">
        <v>22</v>
      </c>
      <c r="K68" t="s">
        <v>96</v>
      </c>
      <c r="L68" t="s">
        <v>389</v>
      </c>
      <c r="M68" t="s">
        <v>278</v>
      </c>
      <c r="N68" t="s">
        <v>279</v>
      </c>
      <c r="O68" t="s">
        <v>280</v>
      </c>
      <c r="P68" t="s">
        <v>281</v>
      </c>
      <c r="S68" s="22"/>
      <c r="T68" s="22"/>
      <c r="U68" s="22"/>
      <c r="V68" s="22"/>
      <c r="W68" s="22"/>
    </row>
    <row r="69" spans="1:23" x14ac:dyDescent="0.25">
      <c r="A69" t="s">
        <v>24</v>
      </c>
      <c r="B69">
        <v>4</v>
      </c>
      <c r="C69" t="s">
        <v>96</v>
      </c>
      <c r="D69" t="s">
        <v>22</v>
      </c>
      <c r="K69" s="31"/>
      <c r="L69" t="s">
        <v>313</v>
      </c>
      <c r="M69" s="22"/>
      <c r="N69" s="22"/>
      <c r="O69" s="22"/>
      <c r="P69" s="22"/>
      <c r="S69" s="22"/>
      <c r="T69" s="22"/>
      <c r="U69" s="22"/>
      <c r="V69" s="22"/>
      <c r="W69" s="22"/>
    </row>
    <row r="70" spans="1:23" x14ac:dyDescent="0.25">
      <c r="A70" t="s">
        <v>39</v>
      </c>
      <c r="B70">
        <v>5</v>
      </c>
      <c r="C70" t="s">
        <v>96</v>
      </c>
      <c r="D70" t="s">
        <v>22</v>
      </c>
      <c r="K70">
        <v>1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S70" s="22"/>
      <c r="T70" s="22"/>
      <c r="U70" s="22"/>
      <c r="V70" s="22"/>
      <c r="W70" s="22"/>
    </row>
    <row r="71" spans="1:23" x14ac:dyDescent="0.25">
      <c r="A71" t="s">
        <v>76</v>
      </c>
      <c r="B71">
        <v>4</v>
      </c>
      <c r="C71" t="s">
        <v>96</v>
      </c>
      <c r="D71" t="s">
        <v>22</v>
      </c>
      <c r="K71">
        <v>2</v>
      </c>
      <c r="L71" s="22">
        <v>14.504504504504506</v>
      </c>
      <c r="M71" s="22">
        <v>0</v>
      </c>
      <c r="N71" s="22">
        <v>0</v>
      </c>
      <c r="O71" s="22">
        <v>0</v>
      </c>
      <c r="P71" s="22">
        <v>0</v>
      </c>
      <c r="S71" s="22"/>
      <c r="T71" s="22"/>
      <c r="U71" s="22"/>
      <c r="V71" s="22"/>
      <c r="W71" s="22"/>
    </row>
    <row r="72" spans="1:23" x14ac:dyDescent="0.25">
      <c r="A72" t="s">
        <v>12</v>
      </c>
      <c r="B72">
        <v>3</v>
      </c>
      <c r="C72" t="s">
        <v>96</v>
      </c>
      <c r="D72" t="s">
        <v>22</v>
      </c>
      <c r="K72">
        <v>3</v>
      </c>
      <c r="L72" s="22">
        <v>0</v>
      </c>
      <c r="M72" s="22">
        <v>0</v>
      </c>
      <c r="N72" s="22">
        <v>0</v>
      </c>
      <c r="O72" s="22">
        <v>0</v>
      </c>
      <c r="P72" s="22">
        <v>0</v>
      </c>
      <c r="S72" s="22"/>
      <c r="T72" s="22"/>
      <c r="U72" s="22"/>
      <c r="V72" s="22"/>
      <c r="W72" s="22"/>
    </row>
    <row r="73" spans="1:23" x14ac:dyDescent="0.25">
      <c r="A73" t="s">
        <v>37</v>
      </c>
      <c r="B73">
        <v>4</v>
      </c>
      <c r="C73" t="s">
        <v>96</v>
      </c>
      <c r="D73" t="s">
        <v>22</v>
      </c>
      <c r="K73">
        <v>4</v>
      </c>
      <c r="L73" s="22"/>
      <c r="M73" s="22"/>
      <c r="N73" s="22"/>
      <c r="O73" s="22"/>
      <c r="P73" s="22"/>
      <c r="S73" s="22"/>
      <c r="T73" s="22"/>
      <c r="U73" s="22"/>
      <c r="V73" s="22"/>
      <c r="W73" s="22"/>
    </row>
    <row r="74" spans="1:23" x14ac:dyDescent="0.25">
      <c r="A74" t="s">
        <v>91</v>
      </c>
      <c r="B74">
        <v>5</v>
      </c>
      <c r="C74" t="s">
        <v>96</v>
      </c>
      <c r="D74" t="s">
        <v>22</v>
      </c>
      <c r="K74">
        <v>5</v>
      </c>
      <c r="L74" s="22">
        <v>0</v>
      </c>
      <c r="M74" s="22">
        <v>0.50013924331205839</v>
      </c>
      <c r="N74" s="22">
        <v>0.61528987937106006</v>
      </c>
      <c r="O74" s="22">
        <v>0.35088820429996193</v>
      </c>
      <c r="P74" s="22">
        <v>0.11861009722815616</v>
      </c>
      <c r="S74" s="22"/>
      <c r="T74" s="22"/>
      <c r="U74" s="22"/>
      <c r="V74" s="22"/>
      <c r="W74" s="22"/>
    </row>
    <row r="75" spans="1:23" x14ac:dyDescent="0.25">
      <c r="A75" t="s">
        <v>70</v>
      </c>
      <c r="B75">
        <v>1</v>
      </c>
      <c r="C75" t="s">
        <v>96</v>
      </c>
      <c r="D75" t="s">
        <v>22</v>
      </c>
      <c r="L75" t="s">
        <v>382</v>
      </c>
      <c r="M75" s="22"/>
      <c r="N75" s="22"/>
      <c r="O75" s="22"/>
      <c r="P75" s="22"/>
      <c r="S75" s="22"/>
      <c r="T75" s="22"/>
      <c r="U75" s="22"/>
      <c r="V75" s="22"/>
      <c r="W75" s="22"/>
    </row>
    <row r="76" spans="1:23" x14ac:dyDescent="0.25">
      <c r="A76" t="s">
        <v>53</v>
      </c>
      <c r="B76">
        <v>3</v>
      </c>
      <c r="C76" t="s">
        <v>96</v>
      </c>
      <c r="D76" t="s">
        <v>22</v>
      </c>
      <c r="K76">
        <v>1</v>
      </c>
      <c r="L76" s="22">
        <v>11.164134870984304</v>
      </c>
      <c r="M76" s="22">
        <v>15.387243201163143</v>
      </c>
      <c r="N76" s="22">
        <v>0</v>
      </c>
      <c r="O76" s="22">
        <v>6.3987947841716322</v>
      </c>
      <c r="P76" s="22">
        <v>0</v>
      </c>
      <c r="S76" s="22"/>
      <c r="T76" s="22"/>
      <c r="U76" s="22"/>
      <c r="V76" s="22"/>
      <c r="W76" s="22"/>
    </row>
    <row r="77" spans="1:23" x14ac:dyDescent="0.25">
      <c r="A77" t="s">
        <v>35</v>
      </c>
      <c r="B77">
        <v>3</v>
      </c>
      <c r="C77" t="s">
        <v>97</v>
      </c>
      <c r="D77" t="s">
        <v>22</v>
      </c>
      <c r="E77">
        <v>151.57480314960631</v>
      </c>
      <c r="F77">
        <v>39.842519685039363</v>
      </c>
      <c r="G77">
        <v>0</v>
      </c>
      <c r="H77">
        <v>0</v>
      </c>
      <c r="I77">
        <v>0</v>
      </c>
      <c r="K77">
        <v>2</v>
      </c>
      <c r="L77" s="22">
        <v>80.283185840707958</v>
      </c>
      <c r="M77" s="22">
        <v>128.96283185840707</v>
      </c>
      <c r="N77" s="22">
        <v>0</v>
      </c>
      <c r="O77" s="22">
        <v>0</v>
      </c>
      <c r="P77" s="22">
        <v>0</v>
      </c>
      <c r="S77" s="22"/>
      <c r="T77" s="22"/>
      <c r="U77" s="22"/>
      <c r="V77" s="22"/>
      <c r="W77" s="22"/>
    </row>
    <row r="78" spans="1:23" x14ac:dyDescent="0.25">
      <c r="A78" t="s">
        <v>72</v>
      </c>
      <c r="B78">
        <v>4</v>
      </c>
      <c r="C78" t="s">
        <v>97</v>
      </c>
      <c r="D78" t="s">
        <v>22</v>
      </c>
      <c r="K78">
        <v>3</v>
      </c>
      <c r="L78" s="22">
        <v>24.867821018343903</v>
      </c>
      <c r="M78" s="22">
        <v>14.673874697601766</v>
      </c>
      <c r="N78" s="22">
        <v>0</v>
      </c>
      <c r="O78" s="22">
        <v>0</v>
      </c>
      <c r="P78" s="22">
        <v>0</v>
      </c>
      <c r="S78" s="22"/>
      <c r="T78" s="22"/>
      <c r="U78" s="22"/>
      <c r="V78" s="22"/>
      <c r="W78" s="22"/>
    </row>
    <row r="79" spans="1:23" x14ac:dyDescent="0.25">
      <c r="A79" t="s">
        <v>43</v>
      </c>
      <c r="B79">
        <v>4</v>
      </c>
      <c r="C79" t="s">
        <v>97</v>
      </c>
      <c r="D79" t="s">
        <v>22</v>
      </c>
      <c r="E79">
        <v>0</v>
      </c>
      <c r="F79">
        <v>0</v>
      </c>
      <c r="G79">
        <v>0</v>
      </c>
      <c r="H79">
        <v>0</v>
      </c>
      <c r="I79">
        <v>0</v>
      </c>
      <c r="K79">
        <v>4</v>
      </c>
      <c r="L79" s="22">
        <v>206.85064473244418</v>
      </c>
      <c r="M79" s="22">
        <v>197.6698205907262</v>
      </c>
      <c r="N79" s="22">
        <v>0</v>
      </c>
      <c r="O79" s="22">
        <v>338.26405757984708</v>
      </c>
      <c r="P79" s="22">
        <v>0</v>
      </c>
      <c r="S79" s="22"/>
      <c r="T79" s="22"/>
      <c r="U79" s="22"/>
      <c r="V79" s="22"/>
      <c r="W79" s="22"/>
    </row>
    <row r="80" spans="1:23" x14ac:dyDescent="0.25">
      <c r="A80" t="s">
        <v>15</v>
      </c>
      <c r="B80">
        <v>2</v>
      </c>
      <c r="C80" t="s">
        <v>97</v>
      </c>
      <c r="D80" t="s">
        <v>22</v>
      </c>
      <c r="K80">
        <v>5</v>
      </c>
      <c r="L80" s="22">
        <v>18.839302161734885</v>
      </c>
      <c r="M80" s="22">
        <v>3.3180327868852459</v>
      </c>
      <c r="N80" s="22">
        <v>0</v>
      </c>
      <c r="O80" s="22">
        <v>67.712007251606678</v>
      </c>
      <c r="P80" s="22">
        <v>0</v>
      </c>
    </row>
    <row r="81" spans="1:9" x14ac:dyDescent="0.25">
      <c r="A81" t="s">
        <v>41</v>
      </c>
      <c r="B81">
        <v>5</v>
      </c>
      <c r="C81" t="s">
        <v>97</v>
      </c>
      <c r="D81" t="s">
        <v>22</v>
      </c>
      <c r="E81">
        <v>48.590021691973973</v>
      </c>
      <c r="F81">
        <v>21.952277657266809</v>
      </c>
      <c r="G81">
        <v>0</v>
      </c>
      <c r="H81">
        <v>0</v>
      </c>
      <c r="I81">
        <v>0</v>
      </c>
    </row>
    <row r="82" spans="1:9" x14ac:dyDescent="0.25">
      <c r="A82" t="s">
        <v>32</v>
      </c>
      <c r="B82">
        <v>3</v>
      </c>
      <c r="C82" t="s">
        <v>97</v>
      </c>
      <c r="D82" t="s">
        <v>22</v>
      </c>
    </row>
    <row r="83" spans="1:9" x14ac:dyDescent="0.25">
      <c r="A83" t="s">
        <v>52</v>
      </c>
      <c r="B83">
        <v>5</v>
      </c>
      <c r="C83" t="s">
        <v>97</v>
      </c>
      <c r="D83" t="s">
        <v>22</v>
      </c>
      <c r="E83">
        <v>57.881136950904398</v>
      </c>
      <c r="F83">
        <v>26.14987080103359</v>
      </c>
      <c r="G83">
        <v>0</v>
      </c>
      <c r="H83">
        <v>0</v>
      </c>
      <c r="I83">
        <v>0</v>
      </c>
    </row>
    <row r="84" spans="1:9" x14ac:dyDescent="0.25">
      <c r="A84" t="s">
        <v>20</v>
      </c>
      <c r="B84">
        <v>3</v>
      </c>
      <c r="C84" t="s">
        <v>97</v>
      </c>
      <c r="D84" t="s">
        <v>22</v>
      </c>
      <c r="E84">
        <v>57.632933104631221</v>
      </c>
      <c r="F84">
        <v>26.037735849056606</v>
      </c>
      <c r="G84">
        <v>0</v>
      </c>
      <c r="H84">
        <v>0</v>
      </c>
      <c r="I84">
        <v>0</v>
      </c>
    </row>
    <row r="85" spans="1:9" x14ac:dyDescent="0.25">
      <c r="A85" t="s">
        <v>18</v>
      </c>
      <c r="B85">
        <v>2</v>
      </c>
      <c r="C85" t="s">
        <v>97</v>
      </c>
      <c r="D85" t="s">
        <v>22</v>
      </c>
    </row>
    <row r="86" spans="1:9" x14ac:dyDescent="0.25">
      <c r="A86" t="s">
        <v>27</v>
      </c>
      <c r="B86">
        <v>2</v>
      </c>
      <c r="C86" t="s">
        <v>97</v>
      </c>
      <c r="D86" t="s">
        <v>22</v>
      </c>
    </row>
    <row r="87" spans="1:9" x14ac:dyDescent="0.25">
      <c r="A87" t="s">
        <v>75</v>
      </c>
      <c r="B87">
        <v>3</v>
      </c>
      <c r="C87" t="s">
        <v>97</v>
      </c>
      <c r="D87" t="s">
        <v>22</v>
      </c>
      <c r="E87">
        <v>0</v>
      </c>
      <c r="F87">
        <v>0</v>
      </c>
      <c r="G87">
        <v>0</v>
      </c>
      <c r="H87">
        <v>0</v>
      </c>
      <c r="I87">
        <v>0</v>
      </c>
    </row>
    <row r="88" spans="1:9" x14ac:dyDescent="0.25">
      <c r="A88" t="s">
        <v>181</v>
      </c>
      <c r="B88">
        <v>2</v>
      </c>
      <c r="C88" t="s">
        <v>97</v>
      </c>
      <c r="D88" t="s">
        <v>22</v>
      </c>
    </row>
    <row r="89" spans="1:9" x14ac:dyDescent="0.25">
      <c r="A89" t="s">
        <v>50</v>
      </c>
      <c r="B89">
        <v>1</v>
      </c>
      <c r="C89" t="s">
        <v>97</v>
      </c>
      <c r="D89" t="s">
        <v>22</v>
      </c>
    </row>
    <row r="90" spans="1:9" x14ac:dyDescent="0.25">
      <c r="A90" t="s">
        <v>56</v>
      </c>
      <c r="B90">
        <v>4</v>
      </c>
      <c r="C90" t="s">
        <v>97</v>
      </c>
      <c r="D90" t="s">
        <v>22</v>
      </c>
      <c r="E90">
        <v>151.19999999999999</v>
      </c>
      <c r="F90">
        <v>242.87999999999997</v>
      </c>
      <c r="G90">
        <v>0</v>
      </c>
      <c r="H90">
        <v>0</v>
      </c>
      <c r="I90">
        <v>0</v>
      </c>
    </row>
    <row r="91" spans="1:9" x14ac:dyDescent="0.25">
      <c r="A91" t="s">
        <v>23</v>
      </c>
      <c r="B91">
        <v>5</v>
      </c>
      <c r="C91" t="s">
        <v>97</v>
      </c>
      <c r="D91" t="s">
        <v>22</v>
      </c>
    </row>
    <row r="94" spans="1:9" x14ac:dyDescent="0.25">
      <c r="A94" t="s">
        <v>91</v>
      </c>
      <c r="B94">
        <v>5</v>
      </c>
      <c r="C94" t="s">
        <v>96</v>
      </c>
      <c r="D94" t="s">
        <v>92</v>
      </c>
      <c r="E94">
        <v>28.654970760233919</v>
      </c>
      <c r="F94">
        <v>18.011695906432749</v>
      </c>
      <c r="G94">
        <v>33.976608187134495</v>
      </c>
      <c r="H94">
        <v>0</v>
      </c>
      <c r="I94">
        <v>0.17543859649122806</v>
      </c>
    </row>
    <row r="98" spans="11:14" s="31" customFormat="1" x14ac:dyDescent="0.25">
      <c r="K98"/>
      <c r="L98"/>
      <c r="M98"/>
      <c r="N98"/>
    </row>
    <row r="99" spans="11:14" s="31" customFormat="1" x14ac:dyDescent="0.25">
      <c r="K99"/>
      <c r="L99"/>
      <c r="M99"/>
      <c r="N99"/>
    </row>
    <row r="100" spans="11:14" s="31" customFormat="1" x14ac:dyDescent="0.25">
      <c r="K100"/>
      <c r="L100"/>
      <c r="M100"/>
      <c r="N100"/>
    </row>
    <row r="101" spans="11:14" s="31" customFormat="1" x14ac:dyDescent="0.25">
      <c r="K101"/>
      <c r="L101"/>
      <c r="M101"/>
      <c r="N101"/>
    </row>
    <row r="102" spans="11:14" s="31" customFormat="1" x14ac:dyDescent="0.25">
      <c r="K102"/>
      <c r="L102"/>
      <c r="M102"/>
      <c r="N102"/>
    </row>
    <row r="103" spans="11:14" s="31" customFormat="1" x14ac:dyDescent="0.25">
      <c r="K103"/>
      <c r="L103"/>
      <c r="M103"/>
      <c r="N103"/>
    </row>
    <row r="104" spans="11:14" s="31" customFormat="1" x14ac:dyDescent="0.25">
      <c r="K104"/>
      <c r="L104"/>
      <c r="M104"/>
      <c r="N104"/>
    </row>
    <row r="105" spans="11:14" s="31" customFormat="1" x14ac:dyDescent="0.25">
      <c r="K105"/>
      <c r="L105"/>
      <c r="M105"/>
      <c r="N105"/>
    </row>
    <row r="106" spans="11:14" s="31" customFormat="1" x14ac:dyDescent="0.25">
      <c r="K106"/>
      <c r="L106"/>
      <c r="M106"/>
      <c r="N106"/>
    </row>
    <row r="107" spans="11:14" s="31" customFormat="1" x14ac:dyDescent="0.25">
      <c r="K107"/>
      <c r="L107"/>
      <c r="M107"/>
      <c r="N107"/>
    </row>
    <row r="108" spans="11:14" s="31" customFormat="1" x14ac:dyDescent="0.25">
      <c r="K108"/>
      <c r="L108"/>
      <c r="M108"/>
      <c r="N108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87"/>
  <sheetViews>
    <sheetView workbookViewId="0">
      <selection activeCell="P58" sqref="P58"/>
    </sheetView>
  </sheetViews>
  <sheetFormatPr defaultRowHeight="15" x14ac:dyDescent="0.25"/>
  <cols>
    <col min="9" max="9" width="11" bestFit="1" customWidth="1"/>
    <col min="10" max="11" width="12" bestFit="1" customWidth="1"/>
    <col min="12" max="13" width="10" bestFit="1" customWidth="1"/>
  </cols>
  <sheetData>
    <row r="1" spans="2:21" x14ac:dyDescent="0.25">
      <c r="B1" s="6" t="s">
        <v>0</v>
      </c>
      <c r="C1" s="6" t="s">
        <v>1</v>
      </c>
      <c r="F1" t="s">
        <v>189</v>
      </c>
      <c r="G1" s="6" t="s">
        <v>238</v>
      </c>
    </row>
    <row r="2" spans="2:21" x14ac:dyDescent="0.25">
      <c r="B2" s="7" t="s">
        <v>77</v>
      </c>
      <c r="C2" s="7" t="s">
        <v>183</v>
      </c>
      <c r="F2" t="s">
        <v>190</v>
      </c>
      <c r="G2" s="9">
        <v>3.7999999999999999E-2</v>
      </c>
    </row>
    <row r="3" spans="2:21" x14ac:dyDescent="0.25">
      <c r="B3" s="7" t="s">
        <v>77</v>
      </c>
      <c r="C3" s="8">
        <v>1</v>
      </c>
      <c r="F3" t="s">
        <v>153</v>
      </c>
      <c r="G3" s="9">
        <v>5.2699999999999997E-2</v>
      </c>
    </row>
    <row r="4" spans="2:21" ht="15.75" thickBot="1" x14ac:dyDescent="0.3">
      <c r="B4" s="7" t="s">
        <v>77</v>
      </c>
      <c r="C4" s="7" t="s">
        <v>152</v>
      </c>
      <c r="F4" t="s">
        <v>154</v>
      </c>
      <c r="G4" s="9">
        <v>3.4000000000000002E-2</v>
      </c>
      <c r="I4" t="s">
        <v>63</v>
      </c>
    </row>
    <row r="5" spans="2:21" x14ac:dyDescent="0.25">
      <c r="B5" s="7" t="s">
        <v>77</v>
      </c>
      <c r="C5" s="8">
        <v>3</v>
      </c>
      <c r="F5" t="s">
        <v>191</v>
      </c>
      <c r="G5" s="9">
        <v>1.9599999999999999E-2</v>
      </c>
      <c r="I5" s="13"/>
      <c r="J5" s="43" t="s">
        <v>263</v>
      </c>
      <c r="K5" s="43" t="s">
        <v>264</v>
      </c>
      <c r="L5" s="43" t="s">
        <v>265</v>
      </c>
      <c r="M5" s="43" t="s">
        <v>266</v>
      </c>
      <c r="P5" t="s">
        <v>242</v>
      </c>
      <c r="Q5">
        <v>30.97</v>
      </c>
    </row>
    <row r="6" spans="2:21" ht="15.75" thickBot="1" x14ac:dyDescent="0.3">
      <c r="B6" s="7" t="s">
        <v>77</v>
      </c>
      <c r="C6" s="7" t="s">
        <v>183</v>
      </c>
      <c r="F6" t="s">
        <v>190</v>
      </c>
      <c r="G6" s="9">
        <v>3.7999999999999999E-2</v>
      </c>
      <c r="I6" s="14" t="s">
        <v>262</v>
      </c>
      <c r="J6" s="44"/>
      <c r="K6" s="44"/>
      <c r="L6" s="44"/>
      <c r="M6" s="44"/>
      <c r="P6" t="s">
        <v>243</v>
      </c>
      <c r="Q6">
        <v>94.97</v>
      </c>
    </row>
    <row r="7" spans="2:21" ht="15.75" thickBot="1" x14ac:dyDescent="0.3">
      <c r="B7" s="7" t="s">
        <v>77</v>
      </c>
      <c r="C7" s="7" t="s">
        <v>152</v>
      </c>
      <c r="F7" t="s">
        <v>154</v>
      </c>
      <c r="G7" s="9">
        <v>3.4000000000000002E-2</v>
      </c>
      <c r="I7" s="15">
        <v>0</v>
      </c>
      <c r="J7" s="16">
        <v>23</v>
      </c>
      <c r="K7" s="16">
        <v>15</v>
      </c>
      <c r="L7" s="16">
        <v>10</v>
      </c>
      <c r="M7" s="16">
        <v>4</v>
      </c>
      <c r="P7" t="s">
        <v>255</v>
      </c>
      <c r="S7" t="s">
        <v>246</v>
      </c>
    </row>
    <row r="8" spans="2:21" ht="15.75" thickBot="1" x14ac:dyDescent="0.3">
      <c r="B8" s="7" t="s">
        <v>77</v>
      </c>
      <c r="C8" s="8">
        <v>1</v>
      </c>
      <c r="F8" t="s">
        <v>153</v>
      </c>
      <c r="G8" s="9">
        <v>5.2699999999999997E-2</v>
      </c>
      <c r="I8" t="s">
        <v>268</v>
      </c>
    </row>
    <row r="9" spans="2:21" x14ac:dyDescent="0.25">
      <c r="B9" s="7" t="s">
        <v>77</v>
      </c>
      <c r="C9" s="8">
        <v>4</v>
      </c>
      <c r="F9" t="s">
        <v>192</v>
      </c>
      <c r="G9" s="9">
        <v>1.4500000000000001E-2</v>
      </c>
      <c r="I9" s="17"/>
      <c r="J9" s="43" t="s">
        <v>263</v>
      </c>
      <c r="K9" s="43" t="s">
        <v>264</v>
      </c>
      <c r="P9" t="s">
        <v>244</v>
      </c>
      <c r="Q9">
        <v>40.078000000000003</v>
      </c>
    </row>
    <row r="10" spans="2:21" ht="15.75" thickBot="1" x14ac:dyDescent="0.3">
      <c r="B10" s="7" t="s">
        <v>77</v>
      </c>
      <c r="C10" s="7" t="s">
        <v>184</v>
      </c>
      <c r="F10" t="s">
        <v>193</v>
      </c>
      <c r="G10" s="9">
        <v>3.7999999999999999E-2</v>
      </c>
      <c r="I10" s="14" t="s">
        <v>267</v>
      </c>
      <c r="J10" s="44"/>
      <c r="K10" s="44"/>
      <c r="P10" t="s">
        <v>245</v>
      </c>
      <c r="Q10" s="12">
        <v>56.076999999999998</v>
      </c>
      <c r="S10">
        <f>Q9/Q10</f>
        <v>0.71469586461472623</v>
      </c>
    </row>
    <row r="11" spans="2:21" ht="15.75" thickBot="1" x14ac:dyDescent="0.3">
      <c r="B11" s="7" t="s">
        <v>77</v>
      </c>
      <c r="C11" s="7" t="s">
        <v>185</v>
      </c>
      <c r="F11" t="s">
        <v>194</v>
      </c>
      <c r="G11" s="9">
        <v>3.5999999999999997E-2</v>
      </c>
      <c r="I11" s="15">
        <v>18</v>
      </c>
      <c r="J11" s="18">
        <v>46</v>
      </c>
      <c r="K11" s="18">
        <v>0</v>
      </c>
    </row>
    <row r="12" spans="2:21" ht="15.75" thickBot="1" x14ac:dyDescent="0.3">
      <c r="B12" s="7" t="s">
        <v>77</v>
      </c>
      <c r="C12" s="8">
        <v>6</v>
      </c>
      <c r="F12" t="s">
        <v>195</v>
      </c>
      <c r="G12" s="9">
        <v>6.5600000000000006E-2</v>
      </c>
      <c r="I12" t="s">
        <v>269</v>
      </c>
      <c r="P12" t="s">
        <v>247</v>
      </c>
      <c r="Q12">
        <v>39.097999999999999</v>
      </c>
    </row>
    <row r="13" spans="2:21" x14ac:dyDescent="0.25">
      <c r="B13" s="7" t="s">
        <v>77</v>
      </c>
      <c r="C13" s="8">
        <v>7</v>
      </c>
      <c r="F13" t="s">
        <v>196</v>
      </c>
      <c r="G13" s="9">
        <v>0.1053</v>
      </c>
      <c r="I13" s="17"/>
      <c r="J13" s="43" t="s">
        <v>263</v>
      </c>
      <c r="K13" s="43" t="s">
        <v>264</v>
      </c>
      <c r="P13" t="s">
        <v>248</v>
      </c>
      <c r="Q13">
        <v>94.2</v>
      </c>
      <c r="S13" t="s">
        <v>249</v>
      </c>
      <c r="U13">
        <f>(Q12*2)/Q13</f>
        <v>0.83010615711252644</v>
      </c>
    </row>
    <row r="14" spans="2:21" ht="15.75" thickBot="1" x14ac:dyDescent="0.3">
      <c r="B14" s="7" t="s">
        <v>46</v>
      </c>
      <c r="C14" s="8">
        <v>2</v>
      </c>
      <c r="F14" t="s">
        <v>113</v>
      </c>
      <c r="G14" s="9">
        <v>2.9600000000000001E-2</v>
      </c>
      <c r="I14" s="14" t="s">
        <v>267</v>
      </c>
      <c r="J14" s="44"/>
      <c r="K14" s="44"/>
    </row>
    <row r="15" spans="2:21" ht="15.75" thickBot="1" x14ac:dyDescent="0.3">
      <c r="B15" s="7" t="s">
        <v>46</v>
      </c>
      <c r="C15" s="8">
        <v>1</v>
      </c>
      <c r="F15" t="s">
        <v>98</v>
      </c>
      <c r="G15" s="9">
        <v>2.69E-2</v>
      </c>
      <c r="I15" s="15">
        <v>46</v>
      </c>
      <c r="J15" s="18">
        <v>0</v>
      </c>
      <c r="K15" s="18">
        <v>0</v>
      </c>
    </row>
    <row r="16" spans="2:21" x14ac:dyDescent="0.25">
      <c r="B16" s="7" t="s">
        <v>46</v>
      </c>
      <c r="C16" s="8">
        <v>1</v>
      </c>
      <c r="F16" t="s">
        <v>98</v>
      </c>
      <c r="G16" s="9">
        <v>2.69E-2</v>
      </c>
      <c r="P16" t="s">
        <v>253</v>
      </c>
      <c r="Q16">
        <v>24.305</v>
      </c>
    </row>
    <row r="17" spans="2:19" ht="15.75" thickBot="1" x14ac:dyDescent="0.3">
      <c r="B17" s="7" t="s">
        <v>46</v>
      </c>
      <c r="C17" s="8">
        <v>2</v>
      </c>
      <c r="F17" t="s">
        <v>113</v>
      </c>
      <c r="G17" s="9">
        <v>2.9600000000000001E-2</v>
      </c>
      <c r="I17" s="19" t="s">
        <v>270</v>
      </c>
      <c r="P17" t="s">
        <v>254</v>
      </c>
      <c r="Q17">
        <v>40.304400000000001</v>
      </c>
      <c r="S17">
        <f>Q16/Q17</f>
        <v>0.60303589682516046</v>
      </c>
    </row>
    <row r="18" spans="2:19" x14ac:dyDescent="0.25">
      <c r="B18" s="7" t="s">
        <v>46</v>
      </c>
      <c r="C18" s="8">
        <v>2</v>
      </c>
      <c r="F18" t="s">
        <v>113</v>
      </c>
      <c r="G18" s="9">
        <v>2.9600000000000001E-2</v>
      </c>
      <c r="I18" s="17"/>
      <c r="J18" s="43" t="s">
        <v>263</v>
      </c>
      <c r="K18" s="43" t="s">
        <v>264</v>
      </c>
      <c r="L18" s="43" t="s">
        <v>271</v>
      </c>
    </row>
    <row r="19" spans="2:19" ht="15.75" thickBot="1" x14ac:dyDescent="0.3">
      <c r="B19" s="7" t="s">
        <v>46</v>
      </c>
      <c r="C19" s="8">
        <v>3</v>
      </c>
      <c r="F19" t="s">
        <v>197</v>
      </c>
      <c r="G19" s="9">
        <v>1.1299999999999999E-2</v>
      </c>
      <c r="I19" s="14" t="s">
        <v>267</v>
      </c>
      <c r="J19" s="44"/>
      <c r="K19" s="44"/>
      <c r="L19" s="44"/>
      <c r="P19" t="s">
        <v>257</v>
      </c>
      <c r="Q19">
        <v>14</v>
      </c>
    </row>
    <row r="20" spans="2:19" ht="15.75" thickBot="1" x14ac:dyDescent="0.3">
      <c r="B20" s="7" t="s">
        <v>46</v>
      </c>
      <c r="C20" s="8">
        <v>4</v>
      </c>
      <c r="F20" t="s">
        <v>155</v>
      </c>
      <c r="G20" s="9">
        <v>2.4299999999999999E-2</v>
      </c>
      <c r="I20" s="15">
        <v>26</v>
      </c>
      <c r="J20" s="18">
        <v>0</v>
      </c>
      <c r="K20" s="18">
        <v>0</v>
      </c>
      <c r="L20" s="18">
        <v>34</v>
      </c>
      <c r="N20" s="20" t="s">
        <v>276</v>
      </c>
      <c r="O20" t="s">
        <v>261</v>
      </c>
      <c r="P20" t="s">
        <v>258</v>
      </c>
      <c r="Q20">
        <v>20</v>
      </c>
      <c r="S20">
        <f>Q19/Q20</f>
        <v>0.7</v>
      </c>
    </row>
    <row r="21" spans="2:19" x14ac:dyDescent="0.25">
      <c r="B21" s="7" t="s">
        <v>46</v>
      </c>
      <c r="C21" s="8">
        <v>5</v>
      </c>
      <c r="F21" t="s">
        <v>198</v>
      </c>
      <c r="G21" s="9">
        <v>3.0700000000000002E-2</v>
      </c>
      <c r="O21" t="s">
        <v>260</v>
      </c>
      <c r="P21" t="s">
        <v>259</v>
      </c>
      <c r="Q21">
        <f>14+(3*16)</f>
        <v>62</v>
      </c>
      <c r="S21">
        <f>Q19/Q21</f>
        <v>0.22580645161290322</v>
      </c>
    </row>
    <row r="22" spans="2:19" x14ac:dyDescent="0.25">
      <c r="B22" s="7" t="s">
        <v>46</v>
      </c>
      <c r="C22" s="8">
        <v>6</v>
      </c>
      <c r="F22" t="s">
        <v>199</v>
      </c>
      <c r="G22" s="9">
        <v>9.5799999999999996E-2</v>
      </c>
      <c r="I22" t="s">
        <v>61</v>
      </c>
    </row>
    <row r="23" spans="2:19" x14ac:dyDescent="0.25">
      <c r="B23" s="7" t="s">
        <v>74</v>
      </c>
      <c r="C23" s="8">
        <v>1</v>
      </c>
      <c r="F23" t="s">
        <v>156</v>
      </c>
      <c r="G23" s="9">
        <v>0.02</v>
      </c>
      <c r="I23">
        <v>14</v>
      </c>
      <c r="J23">
        <v>14</v>
      </c>
      <c r="K23">
        <v>14</v>
      </c>
    </row>
    <row r="24" spans="2:19" x14ac:dyDescent="0.25">
      <c r="B24" s="7" t="s">
        <v>74</v>
      </c>
      <c r="C24" s="8">
        <v>3</v>
      </c>
      <c r="F24" t="s">
        <v>114</v>
      </c>
      <c r="G24" s="9">
        <v>2.4E-2</v>
      </c>
    </row>
    <row r="25" spans="2:19" x14ac:dyDescent="0.25">
      <c r="B25" s="7" t="s">
        <v>74</v>
      </c>
      <c r="C25" s="8">
        <v>4</v>
      </c>
      <c r="F25" t="s">
        <v>99</v>
      </c>
      <c r="G25" s="9">
        <v>4.8000000000000001E-2</v>
      </c>
    </row>
    <row r="26" spans="2:19" x14ac:dyDescent="0.25">
      <c r="B26" s="7" t="s">
        <v>74</v>
      </c>
      <c r="C26" s="8">
        <v>1</v>
      </c>
      <c r="F26" t="s">
        <v>156</v>
      </c>
      <c r="G26" s="9">
        <v>0.02</v>
      </c>
    </row>
    <row r="27" spans="2:19" x14ac:dyDescent="0.25">
      <c r="B27" s="7" t="s">
        <v>74</v>
      </c>
      <c r="C27" s="8">
        <v>3</v>
      </c>
      <c r="F27" t="s">
        <v>114</v>
      </c>
      <c r="G27" s="9">
        <v>2.4E-2</v>
      </c>
      <c r="I27" t="s">
        <v>272</v>
      </c>
    </row>
    <row r="28" spans="2:19" ht="15.75" thickBot="1" x14ac:dyDescent="0.3">
      <c r="B28" s="7" t="s">
        <v>74</v>
      </c>
      <c r="C28" s="8">
        <v>4</v>
      </c>
      <c r="F28" t="s">
        <v>99</v>
      </c>
      <c r="G28" s="9">
        <v>4.8000000000000001E-2</v>
      </c>
      <c r="I28" t="s">
        <v>63</v>
      </c>
    </row>
    <row r="29" spans="2:19" x14ac:dyDescent="0.25">
      <c r="B29" s="7" t="s">
        <v>74</v>
      </c>
      <c r="C29" s="8">
        <v>2</v>
      </c>
      <c r="F29" t="s">
        <v>157</v>
      </c>
      <c r="G29" s="9">
        <v>2.4E-2</v>
      </c>
      <c r="I29" s="13"/>
      <c r="J29" s="43" t="s">
        <v>274</v>
      </c>
      <c r="K29" s="43" t="s">
        <v>275</v>
      </c>
      <c r="L29" s="43" t="s">
        <v>244</v>
      </c>
      <c r="M29" s="43" t="s">
        <v>253</v>
      </c>
    </row>
    <row r="30" spans="2:19" ht="15.75" thickBot="1" x14ac:dyDescent="0.3">
      <c r="B30" s="7" t="s">
        <v>74</v>
      </c>
      <c r="C30" s="8">
        <v>4</v>
      </c>
      <c r="F30" t="s">
        <v>99</v>
      </c>
      <c r="G30" s="9">
        <v>4.8000000000000001E-2</v>
      </c>
      <c r="I30" s="14" t="s">
        <v>273</v>
      </c>
      <c r="J30" s="44"/>
      <c r="K30" s="44"/>
      <c r="L30" s="44"/>
      <c r="M30" s="44"/>
    </row>
    <row r="31" spans="2:19" ht="15.75" thickBot="1" x14ac:dyDescent="0.3">
      <c r="B31" s="7" t="s">
        <v>86</v>
      </c>
      <c r="C31" s="8">
        <v>1</v>
      </c>
      <c r="F31" t="s">
        <v>118</v>
      </c>
      <c r="G31" s="9">
        <v>6.6000000000000003E-2</v>
      </c>
      <c r="I31" s="15">
        <v>0</v>
      </c>
      <c r="J31" s="16">
        <f>23*0.44</f>
        <v>10.119999999999999</v>
      </c>
      <c r="K31" s="16">
        <f>15*0.83</f>
        <v>12.45</v>
      </c>
      <c r="L31" s="16">
        <f>10*0.71</f>
        <v>7.1</v>
      </c>
      <c r="M31" s="16">
        <f>4*0.6</f>
        <v>2.4</v>
      </c>
    </row>
    <row r="32" spans="2:19" ht="15.75" thickBot="1" x14ac:dyDescent="0.3">
      <c r="B32" s="7" t="s">
        <v>86</v>
      </c>
      <c r="C32" s="8">
        <v>3</v>
      </c>
      <c r="F32" t="s">
        <v>115</v>
      </c>
      <c r="G32" s="9">
        <v>1.89E-2</v>
      </c>
      <c r="I32" t="s">
        <v>268</v>
      </c>
    </row>
    <row r="33" spans="2:12" x14ac:dyDescent="0.25">
      <c r="B33" s="7" t="s">
        <v>86</v>
      </c>
      <c r="C33" s="8">
        <v>2</v>
      </c>
      <c r="F33" t="s">
        <v>117</v>
      </c>
      <c r="G33" s="9">
        <v>9.1800000000000007E-2</v>
      </c>
      <c r="I33" s="17"/>
      <c r="J33" s="43" t="s">
        <v>242</v>
      </c>
      <c r="K33" s="43" t="s">
        <v>275</v>
      </c>
    </row>
    <row r="34" spans="2:12" ht="15.75" thickBot="1" x14ac:dyDescent="0.3">
      <c r="B34" s="7" t="s">
        <v>86</v>
      </c>
      <c r="C34" s="8">
        <v>1</v>
      </c>
      <c r="F34" t="s">
        <v>118</v>
      </c>
      <c r="G34" s="9">
        <v>6.6000000000000003E-2</v>
      </c>
      <c r="I34" s="14" t="s">
        <v>273</v>
      </c>
      <c r="J34" s="44"/>
      <c r="K34" s="44"/>
    </row>
    <row r="35" spans="2:12" ht="15.75" thickBot="1" x14ac:dyDescent="0.3">
      <c r="B35" s="7" t="s">
        <v>86</v>
      </c>
      <c r="C35" s="8">
        <v>2</v>
      </c>
      <c r="F35" t="s">
        <v>117</v>
      </c>
      <c r="G35" s="9">
        <v>9.1800000000000007E-2</v>
      </c>
      <c r="I35" s="15">
        <f>18*S20</f>
        <v>12.6</v>
      </c>
      <c r="J35" s="18">
        <f>46*0.44</f>
        <v>20.239999999999998</v>
      </c>
      <c r="K35" s="18">
        <v>0</v>
      </c>
    </row>
    <row r="36" spans="2:12" ht="15.75" thickBot="1" x14ac:dyDescent="0.3">
      <c r="B36" s="7" t="s">
        <v>86</v>
      </c>
      <c r="C36" s="8">
        <v>3</v>
      </c>
      <c r="F36" t="s">
        <v>115</v>
      </c>
      <c r="G36" s="9">
        <v>1.89E-2</v>
      </c>
      <c r="I36" t="s">
        <v>269</v>
      </c>
    </row>
    <row r="37" spans="2:12" x14ac:dyDescent="0.25">
      <c r="B37" s="7" t="s">
        <v>86</v>
      </c>
      <c r="C37" s="8">
        <v>4</v>
      </c>
      <c r="F37" t="s">
        <v>116</v>
      </c>
      <c r="G37" s="9">
        <v>2.7E-2</v>
      </c>
      <c r="I37" s="17"/>
      <c r="J37" s="43" t="s">
        <v>242</v>
      </c>
      <c r="K37" s="43" t="s">
        <v>275</v>
      </c>
    </row>
    <row r="38" spans="2:12" ht="15.75" thickBot="1" x14ac:dyDescent="0.3">
      <c r="B38" s="7" t="s">
        <v>86</v>
      </c>
      <c r="C38" s="8">
        <v>5</v>
      </c>
      <c r="F38" t="s">
        <v>100</v>
      </c>
      <c r="G38" s="9">
        <v>1.89E-2</v>
      </c>
      <c r="I38" s="14" t="s">
        <v>273</v>
      </c>
      <c r="J38" s="44"/>
      <c r="K38" s="44"/>
    </row>
    <row r="39" spans="2:12" ht="15.75" thickBot="1" x14ac:dyDescent="0.3">
      <c r="B39" s="7" t="s">
        <v>48</v>
      </c>
      <c r="C39" s="8">
        <v>1</v>
      </c>
      <c r="F39" t="s">
        <v>119</v>
      </c>
      <c r="G39" s="9">
        <v>4.8000000000000001E-2</v>
      </c>
      <c r="I39" s="15">
        <f>46*0.7</f>
        <v>32.199999999999996</v>
      </c>
      <c r="J39" s="18">
        <v>0</v>
      </c>
      <c r="K39" s="18">
        <v>0</v>
      </c>
    </row>
    <row r="40" spans="2:12" x14ac:dyDescent="0.25">
      <c r="B40" s="7" t="s">
        <v>48</v>
      </c>
      <c r="C40" s="8">
        <v>2</v>
      </c>
      <c r="F40" t="s">
        <v>101</v>
      </c>
      <c r="G40" s="9">
        <v>0.192</v>
      </c>
    </row>
    <row r="41" spans="2:12" ht="15.75" thickBot="1" x14ac:dyDescent="0.3">
      <c r="B41" s="7" t="s">
        <v>48</v>
      </c>
      <c r="C41" s="8">
        <v>3</v>
      </c>
      <c r="F41" t="s">
        <v>200</v>
      </c>
      <c r="G41" s="9">
        <v>6.7000000000000004E-2</v>
      </c>
      <c r="I41" s="19" t="s">
        <v>270</v>
      </c>
    </row>
    <row r="42" spans="2:12" x14ac:dyDescent="0.25">
      <c r="B42" s="7" t="s">
        <v>48</v>
      </c>
      <c r="C42" s="8">
        <v>3</v>
      </c>
      <c r="F42" t="s">
        <v>200</v>
      </c>
      <c r="G42" s="9">
        <v>6.7000000000000004E-2</v>
      </c>
      <c r="I42" s="17"/>
      <c r="J42" s="43" t="s">
        <v>242</v>
      </c>
      <c r="K42" s="43" t="s">
        <v>247</v>
      </c>
      <c r="L42" s="43" t="s">
        <v>244</v>
      </c>
    </row>
    <row r="43" spans="2:12" ht="15.75" thickBot="1" x14ac:dyDescent="0.3">
      <c r="B43" s="7" t="s">
        <v>48</v>
      </c>
      <c r="C43" s="8">
        <v>2</v>
      </c>
      <c r="F43" t="s">
        <v>101</v>
      </c>
      <c r="G43" s="9">
        <v>0.192</v>
      </c>
      <c r="I43" s="14" t="s">
        <v>257</v>
      </c>
      <c r="J43" s="44"/>
      <c r="K43" s="44"/>
      <c r="L43" s="44"/>
    </row>
    <row r="44" spans="2:12" ht="15.75" thickBot="1" x14ac:dyDescent="0.3">
      <c r="B44" s="7" t="s">
        <v>31</v>
      </c>
      <c r="C44" s="8">
        <v>2</v>
      </c>
      <c r="F44" t="s">
        <v>120</v>
      </c>
      <c r="G44" s="9">
        <v>3.5000000000000003E-2</v>
      </c>
      <c r="I44" s="15">
        <f>26*0.23</f>
        <v>5.98</v>
      </c>
      <c r="J44" s="18">
        <v>0</v>
      </c>
      <c r="K44" s="18">
        <v>0</v>
      </c>
      <c r="L44" s="18">
        <f>34*0.71</f>
        <v>24.14</v>
      </c>
    </row>
    <row r="45" spans="2:12" x14ac:dyDescent="0.25">
      <c r="B45" s="7" t="s">
        <v>31</v>
      </c>
      <c r="C45" s="8">
        <v>1</v>
      </c>
      <c r="F45" t="s">
        <v>102</v>
      </c>
      <c r="G45" s="9">
        <v>4.2999999999999997E-2</v>
      </c>
    </row>
    <row r="46" spans="2:12" x14ac:dyDescent="0.25">
      <c r="B46" s="7" t="s">
        <v>31</v>
      </c>
      <c r="C46" s="8">
        <v>2</v>
      </c>
      <c r="F46" t="s">
        <v>120</v>
      </c>
      <c r="G46" s="9">
        <v>3.5000000000000003E-2</v>
      </c>
      <c r="I46" t="s">
        <v>61</v>
      </c>
    </row>
    <row r="47" spans="2:12" x14ac:dyDescent="0.25">
      <c r="B47" s="7" t="s">
        <v>31</v>
      </c>
      <c r="C47" s="8">
        <v>1</v>
      </c>
      <c r="F47" t="s">
        <v>102</v>
      </c>
      <c r="G47" s="9">
        <v>4.2999999999999997E-2</v>
      </c>
      <c r="I47" t="s">
        <v>273</v>
      </c>
      <c r="J47" t="s">
        <v>242</v>
      </c>
      <c r="K47" t="s">
        <v>247</v>
      </c>
      <c r="L47" t="s">
        <v>253</v>
      </c>
    </row>
    <row r="48" spans="2:12" x14ac:dyDescent="0.25">
      <c r="B48" s="7" t="s">
        <v>55</v>
      </c>
      <c r="C48" s="8">
        <v>2</v>
      </c>
      <c r="F48" t="s">
        <v>121</v>
      </c>
      <c r="G48" s="9">
        <v>6.2E-2</v>
      </c>
      <c r="I48">
        <f>14*0.7</f>
        <v>9.7999999999999989</v>
      </c>
      <c r="J48">
        <f>14*0.44</f>
        <v>6.16</v>
      </c>
      <c r="K48">
        <f>14*0.83</f>
        <v>11.62</v>
      </c>
      <c r="L48">
        <f>0.1*0.6</f>
        <v>0.06</v>
      </c>
    </row>
    <row r="49" spans="2:16" x14ac:dyDescent="0.25">
      <c r="B49" s="7" t="s">
        <v>55</v>
      </c>
      <c r="C49" s="8">
        <v>3</v>
      </c>
      <c r="F49" t="s">
        <v>103</v>
      </c>
      <c r="G49" s="9">
        <v>1.7000000000000001E-2</v>
      </c>
    </row>
    <row r="50" spans="2:16" x14ac:dyDescent="0.25">
      <c r="B50" s="7" t="s">
        <v>55</v>
      </c>
      <c r="C50" s="8">
        <v>1</v>
      </c>
      <c r="F50" t="s">
        <v>158</v>
      </c>
      <c r="G50" s="9">
        <v>3.5000000000000003E-2</v>
      </c>
    </row>
    <row r="51" spans="2:16" x14ac:dyDescent="0.25">
      <c r="B51" s="7" t="s">
        <v>55</v>
      </c>
      <c r="C51" s="8">
        <v>1</v>
      </c>
      <c r="F51" t="s">
        <v>158</v>
      </c>
      <c r="G51" s="9">
        <v>3.5000000000000003E-2</v>
      </c>
      <c r="I51" t="s">
        <v>282</v>
      </c>
    </row>
    <row r="52" spans="2:16" x14ac:dyDescent="0.25">
      <c r="B52" s="7" t="s">
        <v>55</v>
      </c>
      <c r="C52" s="8">
        <v>3</v>
      </c>
      <c r="F52" t="s">
        <v>103</v>
      </c>
      <c r="G52" s="9">
        <v>1.7000000000000001E-2</v>
      </c>
      <c r="I52" t="s">
        <v>257</v>
      </c>
      <c r="J52" t="s">
        <v>242</v>
      </c>
      <c r="K52" t="s">
        <v>247</v>
      </c>
    </row>
    <row r="53" spans="2:16" x14ac:dyDescent="0.25">
      <c r="B53" s="7" t="s">
        <v>24</v>
      </c>
      <c r="C53" s="8">
        <v>3</v>
      </c>
      <c r="F53" t="s">
        <v>201</v>
      </c>
      <c r="G53" s="9">
        <v>5.246E-2</v>
      </c>
      <c r="I53">
        <v>0.6</v>
      </c>
      <c r="J53">
        <v>0.1</v>
      </c>
      <c r="K53">
        <v>0.56999999999999995</v>
      </c>
    </row>
    <row r="54" spans="2:16" x14ac:dyDescent="0.25">
      <c r="B54" s="7" t="s">
        <v>24</v>
      </c>
      <c r="C54" s="8">
        <v>1</v>
      </c>
      <c r="F54" t="s">
        <v>159</v>
      </c>
      <c r="G54" s="9">
        <v>3.0000000000000001E-3</v>
      </c>
    </row>
    <row r="55" spans="2:16" x14ac:dyDescent="0.25">
      <c r="B55" s="7" t="s">
        <v>24</v>
      </c>
      <c r="C55" s="8">
        <v>1</v>
      </c>
      <c r="F55" t="s">
        <v>159</v>
      </c>
      <c r="G55" s="9">
        <v>3.0000000000000001E-3</v>
      </c>
      <c r="I55" t="s">
        <v>283</v>
      </c>
    </row>
    <row r="56" spans="2:16" x14ac:dyDescent="0.25">
      <c r="B56" s="7" t="s">
        <v>24</v>
      </c>
      <c r="C56" s="8">
        <v>2</v>
      </c>
      <c r="F56" t="s">
        <v>122</v>
      </c>
      <c r="G56" s="9">
        <v>8.8874000000000002E-3</v>
      </c>
      <c r="I56" t="s">
        <v>257</v>
      </c>
      <c r="J56" t="s">
        <v>242</v>
      </c>
      <c r="K56" t="s">
        <v>247</v>
      </c>
      <c r="N56" t="s">
        <v>257</v>
      </c>
      <c r="O56" t="s">
        <v>242</v>
      </c>
      <c r="P56" t="s">
        <v>247</v>
      </c>
    </row>
    <row r="57" spans="2:16" x14ac:dyDescent="0.25">
      <c r="B57" s="7" t="s">
        <v>39</v>
      </c>
      <c r="C57" s="8">
        <v>1</v>
      </c>
      <c r="F57" t="s">
        <v>123</v>
      </c>
      <c r="G57" s="9">
        <v>9.7000000000000003E-2</v>
      </c>
      <c r="I57">
        <v>1</v>
      </c>
      <c r="J57">
        <v>0.52</v>
      </c>
      <c r="K57">
        <v>2.11</v>
      </c>
      <c r="N57">
        <f>I57*S21</f>
        <v>0.22580645161290322</v>
      </c>
      <c r="O57">
        <f>J57*0.44</f>
        <v>0.2288</v>
      </c>
      <c r="P57">
        <f>K57*U13</f>
        <v>1.7515239915074308</v>
      </c>
    </row>
    <row r="58" spans="2:16" x14ac:dyDescent="0.25">
      <c r="B58" s="7" t="s">
        <v>39</v>
      </c>
      <c r="C58" s="8">
        <v>3</v>
      </c>
      <c r="F58" t="s">
        <v>126</v>
      </c>
      <c r="G58" s="9">
        <v>7.3999999999999996E-2</v>
      </c>
    </row>
    <row r="59" spans="2:16" x14ac:dyDescent="0.25">
      <c r="B59" s="7" t="s">
        <v>39</v>
      </c>
      <c r="C59" s="8">
        <v>1</v>
      </c>
      <c r="F59" t="s">
        <v>123</v>
      </c>
      <c r="G59" s="9">
        <v>9.7000000000000003E-2</v>
      </c>
      <c r="I59" s="20" t="s">
        <v>413</v>
      </c>
      <c r="J59" t="s">
        <v>414</v>
      </c>
      <c r="K59" t="s">
        <v>415</v>
      </c>
    </row>
    <row r="60" spans="2:16" x14ac:dyDescent="0.25">
      <c r="B60" s="7" t="s">
        <v>39</v>
      </c>
      <c r="C60" s="8">
        <v>2</v>
      </c>
      <c r="F60" t="s">
        <v>125</v>
      </c>
      <c r="G60" s="9">
        <v>7.2999999999999995E-2</v>
      </c>
    </row>
    <row r="61" spans="2:16" x14ac:dyDescent="0.25">
      <c r="B61" s="7" t="s">
        <v>39</v>
      </c>
      <c r="C61" s="8">
        <v>3</v>
      </c>
      <c r="F61" t="s">
        <v>126</v>
      </c>
      <c r="G61" s="9">
        <v>7.3999999999999996E-2</v>
      </c>
      <c r="I61" t="s">
        <v>299</v>
      </c>
      <c r="J61" t="s">
        <v>300</v>
      </c>
    </row>
    <row r="62" spans="2:16" x14ac:dyDescent="0.25">
      <c r="B62" s="7" t="s">
        <v>39</v>
      </c>
      <c r="C62" s="8">
        <v>2</v>
      </c>
      <c r="F62" t="s">
        <v>125</v>
      </c>
      <c r="G62" s="9">
        <v>7.2999999999999995E-2</v>
      </c>
      <c r="I62" t="s">
        <v>257</v>
      </c>
      <c r="J62" t="s">
        <v>242</v>
      </c>
      <c r="K62" t="s">
        <v>247</v>
      </c>
    </row>
    <row r="63" spans="2:16" x14ac:dyDescent="0.25">
      <c r="B63" s="7" t="s">
        <v>39</v>
      </c>
      <c r="C63" s="8">
        <v>4</v>
      </c>
      <c r="F63" t="s">
        <v>202</v>
      </c>
      <c r="G63" s="9">
        <v>0.40468730000000003</v>
      </c>
      <c r="I63">
        <f>0.8</f>
        <v>0.8</v>
      </c>
      <c r="J63">
        <f>0.31</f>
        <v>0.31</v>
      </c>
      <c r="K63">
        <f>(K53+K57)/2</f>
        <v>1.3399999999999999</v>
      </c>
    </row>
    <row r="64" spans="2:16" x14ac:dyDescent="0.25">
      <c r="B64" s="7" t="s">
        <v>76</v>
      </c>
      <c r="C64" s="8">
        <v>5</v>
      </c>
      <c r="F64" t="s">
        <v>162</v>
      </c>
      <c r="G64" s="9">
        <v>2.7E-2</v>
      </c>
    </row>
    <row r="65" spans="2:7" x14ac:dyDescent="0.25">
      <c r="B65" s="7" t="s">
        <v>76</v>
      </c>
      <c r="C65" s="8">
        <v>4</v>
      </c>
      <c r="F65" t="s">
        <v>203</v>
      </c>
      <c r="G65" s="9">
        <v>0.03</v>
      </c>
    </row>
    <row r="66" spans="2:7" x14ac:dyDescent="0.25">
      <c r="B66" s="7" t="s">
        <v>76</v>
      </c>
      <c r="C66" s="8">
        <v>2</v>
      </c>
      <c r="F66" t="s">
        <v>161</v>
      </c>
      <c r="G66" s="9">
        <v>6.8999999999999999E-3</v>
      </c>
    </row>
    <row r="67" spans="2:7" x14ac:dyDescent="0.25">
      <c r="B67" s="7" t="s">
        <v>76</v>
      </c>
      <c r="C67" s="8">
        <v>5</v>
      </c>
      <c r="F67" t="s">
        <v>162</v>
      </c>
      <c r="G67" s="9">
        <v>2.6814000000000001E-2</v>
      </c>
    </row>
    <row r="68" spans="2:7" x14ac:dyDescent="0.25">
      <c r="B68" s="7" t="s">
        <v>76</v>
      </c>
      <c r="C68" s="8">
        <v>1</v>
      </c>
      <c r="F68" t="s">
        <v>160</v>
      </c>
      <c r="G68" s="9">
        <v>1.157E-2</v>
      </c>
    </row>
    <row r="69" spans="2:7" x14ac:dyDescent="0.25">
      <c r="B69" s="7" t="s">
        <v>76</v>
      </c>
      <c r="C69" s="8">
        <v>3</v>
      </c>
      <c r="F69" t="s">
        <v>204</v>
      </c>
      <c r="G69" s="9">
        <v>1.24032E-2</v>
      </c>
    </row>
    <row r="70" spans="2:7" x14ac:dyDescent="0.25">
      <c r="B70" s="7" t="s">
        <v>76</v>
      </c>
      <c r="C70" s="8">
        <v>5</v>
      </c>
      <c r="F70" t="s">
        <v>162</v>
      </c>
      <c r="G70" s="9">
        <v>2.7E-2</v>
      </c>
    </row>
    <row r="71" spans="2:7" x14ac:dyDescent="0.25">
      <c r="B71" s="7" t="s">
        <v>76</v>
      </c>
      <c r="C71" s="8">
        <v>5</v>
      </c>
      <c r="F71" t="s">
        <v>162</v>
      </c>
      <c r="G71" s="9">
        <v>2.6814000000000001E-2</v>
      </c>
    </row>
    <row r="72" spans="2:7" x14ac:dyDescent="0.25">
      <c r="B72" s="7" t="s">
        <v>12</v>
      </c>
      <c r="C72" s="8">
        <v>1</v>
      </c>
      <c r="F72" t="s">
        <v>127</v>
      </c>
      <c r="G72" s="9">
        <v>3.7999999999999999E-2</v>
      </c>
    </row>
    <row r="73" spans="2:7" x14ac:dyDescent="0.25">
      <c r="B73" s="7" t="s">
        <v>12</v>
      </c>
      <c r="C73" s="8">
        <v>1</v>
      </c>
      <c r="F73" t="s">
        <v>127</v>
      </c>
      <c r="G73" s="9">
        <v>3.7999999999999999E-2</v>
      </c>
    </row>
    <row r="74" spans="2:7" x14ac:dyDescent="0.25">
      <c r="B74" s="7" t="s">
        <v>12</v>
      </c>
      <c r="C74" s="8">
        <v>3</v>
      </c>
      <c r="F74" t="s">
        <v>205</v>
      </c>
      <c r="G74" s="9">
        <v>0.371</v>
      </c>
    </row>
    <row r="75" spans="2:7" x14ac:dyDescent="0.25">
      <c r="B75" s="7" t="s">
        <v>12</v>
      </c>
      <c r="C75" s="8">
        <v>2</v>
      </c>
      <c r="F75" t="s">
        <v>206</v>
      </c>
      <c r="G75" s="9">
        <v>0.20100000000000001</v>
      </c>
    </row>
    <row r="76" spans="2:7" x14ac:dyDescent="0.25">
      <c r="B76" s="7" t="s">
        <v>37</v>
      </c>
      <c r="C76" s="8">
        <v>3</v>
      </c>
      <c r="F76" t="s">
        <v>207</v>
      </c>
      <c r="G76" s="9">
        <v>3.1E-2</v>
      </c>
    </row>
    <row r="77" spans="2:7" x14ac:dyDescent="0.25">
      <c r="B77" s="7" t="s">
        <v>37</v>
      </c>
      <c r="C77" s="8">
        <v>2</v>
      </c>
      <c r="F77" t="s">
        <v>104</v>
      </c>
      <c r="G77" s="9">
        <v>1.7000000000000001E-2</v>
      </c>
    </row>
    <row r="78" spans="2:7" x14ac:dyDescent="0.25">
      <c r="B78" s="7" t="s">
        <v>37</v>
      </c>
      <c r="C78" s="8">
        <v>1</v>
      </c>
      <c r="F78" t="s">
        <v>128</v>
      </c>
      <c r="G78" s="9">
        <v>1.7000000000000001E-2</v>
      </c>
    </row>
    <row r="79" spans="2:7" x14ac:dyDescent="0.25">
      <c r="B79" s="7" t="s">
        <v>37</v>
      </c>
      <c r="C79" s="8">
        <v>4</v>
      </c>
      <c r="F79" t="s">
        <v>129</v>
      </c>
      <c r="G79" s="9">
        <v>0.23499999999999999</v>
      </c>
    </row>
    <row r="80" spans="2:7" x14ac:dyDescent="0.25">
      <c r="B80" s="7" t="s">
        <v>37</v>
      </c>
      <c r="C80" s="8">
        <v>1</v>
      </c>
      <c r="F80" t="s">
        <v>128</v>
      </c>
      <c r="G80" s="9">
        <v>1.7000000000000001E-2</v>
      </c>
    </row>
    <row r="81" spans="2:7" x14ac:dyDescent="0.25">
      <c r="B81" s="7" t="s">
        <v>37</v>
      </c>
      <c r="C81" s="8">
        <v>3</v>
      </c>
      <c r="F81" t="s">
        <v>207</v>
      </c>
      <c r="G81" s="9">
        <v>3.1E-2</v>
      </c>
    </row>
    <row r="82" spans="2:7" x14ac:dyDescent="0.25">
      <c r="B82" s="7" t="s">
        <v>91</v>
      </c>
      <c r="C82" s="8">
        <v>5</v>
      </c>
      <c r="F82" t="s">
        <v>208</v>
      </c>
      <c r="G82" s="9">
        <v>0.10340000000000001</v>
      </c>
    </row>
    <row r="83" spans="2:7" x14ac:dyDescent="0.25">
      <c r="B83" s="7" t="s">
        <v>91</v>
      </c>
      <c r="C83" s="8">
        <v>3</v>
      </c>
      <c r="F83" t="s">
        <v>163</v>
      </c>
      <c r="G83" s="9">
        <v>8.7400000000000005E-2</v>
      </c>
    </row>
    <row r="84" spans="2:7" x14ac:dyDescent="0.25">
      <c r="B84" s="7" t="s">
        <v>91</v>
      </c>
      <c r="C84" s="8">
        <v>5</v>
      </c>
      <c r="F84" t="s">
        <v>208</v>
      </c>
      <c r="G84" s="9">
        <v>0.10340000000000001</v>
      </c>
    </row>
    <row r="85" spans="2:7" x14ac:dyDescent="0.25">
      <c r="B85" s="7" t="s">
        <v>91</v>
      </c>
      <c r="C85" s="8">
        <v>0</v>
      </c>
      <c r="F85" t="s">
        <v>209</v>
      </c>
      <c r="G85" s="9">
        <v>0.15340000000000001</v>
      </c>
    </row>
    <row r="86" spans="2:7" x14ac:dyDescent="0.25">
      <c r="B86" s="7" t="s">
        <v>91</v>
      </c>
      <c r="C86" s="8">
        <v>1</v>
      </c>
      <c r="F86" t="s">
        <v>131</v>
      </c>
      <c r="G86" s="9">
        <v>4.1799999999999997E-2</v>
      </c>
    </row>
    <row r="87" spans="2:7" x14ac:dyDescent="0.25">
      <c r="B87" s="7" t="s">
        <v>91</v>
      </c>
      <c r="C87" s="8">
        <v>2</v>
      </c>
      <c r="F87" t="s">
        <v>130</v>
      </c>
      <c r="G87" s="9">
        <v>0.34200000000000003</v>
      </c>
    </row>
    <row r="88" spans="2:7" x14ac:dyDescent="0.25">
      <c r="B88" s="7" t="s">
        <v>91</v>
      </c>
      <c r="C88" s="8">
        <v>4</v>
      </c>
      <c r="F88" t="s">
        <v>210</v>
      </c>
      <c r="G88" s="9">
        <v>9.0999999999999998E-2</v>
      </c>
    </row>
    <row r="89" spans="2:7" x14ac:dyDescent="0.25">
      <c r="B89" s="7" t="s">
        <v>91</v>
      </c>
      <c r="C89" s="8">
        <v>4</v>
      </c>
      <c r="F89" t="s">
        <v>210</v>
      </c>
      <c r="G89" s="9">
        <v>9.0999999999999998E-2</v>
      </c>
    </row>
    <row r="90" spans="2:7" x14ac:dyDescent="0.25">
      <c r="B90" s="7" t="s">
        <v>70</v>
      </c>
      <c r="C90" s="8">
        <v>3</v>
      </c>
      <c r="F90" t="s">
        <v>132</v>
      </c>
      <c r="G90" s="9">
        <v>1.2E-2</v>
      </c>
    </row>
    <row r="91" spans="2:7" x14ac:dyDescent="0.25">
      <c r="B91" s="7" t="s">
        <v>70</v>
      </c>
      <c r="C91" s="8">
        <v>2</v>
      </c>
      <c r="F91" t="s">
        <v>133</v>
      </c>
      <c r="G91" s="9">
        <v>1.6E-2</v>
      </c>
    </row>
    <row r="92" spans="2:7" x14ac:dyDescent="0.25">
      <c r="B92" s="7" t="s">
        <v>70</v>
      </c>
      <c r="C92" s="8">
        <v>1</v>
      </c>
      <c r="F92" t="s">
        <v>105</v>
      </c>
      <c r="G92" s="9">
        <v>0.02</v>
      </c>
    </row>
    <row r="93" spans="2:7" x14ac:dyDescent="0.25">
      <c r="B93" s="7" t="s">
        <v>70</v>
      </c>
      <c r="C93" s="8">
        <v>3</v>
      </c>
      <c r="F93" t="s">
        <v>132</v>
      </c>
      <c r="G93" s="9">
        <v>9.7199999999999995E-2</v>
      </c>
    </row>
    <row r="94" spans="2:7" x14ac:dyDescent="0.25">
      <c r="B94" s="7" t="s">
        <v>70</v>
      </c>
      <c r="C94" s="8">
        <v>2</v>
      </c>
      <c r="F94" t="s">
        <v>133</v>
      </c>
      <c r="G94" s="9">
        <v>1.6E-2</v>
      </c>
    </row>
    <row r="95" spans="2:7" x14ac:dyDescent="0.25">
      <c r="B95" s="7" t="s">
        <v>70</v>
      </c>
      <c r="C95" s="8">
        <v>1</v>
      </c>
      <c r="F95" t="s">
        <v>105</v>
      </c>
      <c r="G95" s="9">
        <v>0.02</v>
      </c>
    </row>
    <row r="96" spans="2:7" x14ac:dyDescent="0.25">
      <c r="B96" s="7" t="s">
        <v>53</v>
      </c>
      <c r="C96" s="8">
        <v>2</v>
      </c>
      <c r="F96" t="s">
        <v>134</v>
      </c>
      <c r="G96" s="9">
        <v>1.9E-2</v>
      </c>
    </row>
    <row r="97" spans="2:7" x14ac:dyDescent="0.25">
      <c r="B97" s="7" t="s">
        <v>53</v>
      </c>
      <c r="C97" s="8">
        <v>3</v>
      </c>
      <c r="F97" t="s">
        <v>211</v>
      </c>
      <c r="G97" s="9">
        <v>4.7E-2</v>
      </c>
    </row>
    <row r="98" spans="2:7" x14ac:dyDescent="0.25">
      <c r="B98" s="7" t="s">
        <v>53</v>
      </c>
      <c r="C98" s="8">
        <v>1</v>
      </c>
      <c r="F98" t="s">
        <v>135</v>
      </c>
      <c r="G98" s="9">
        <v>0.113</v>
      </c>
    </row>
    <row r="99" spans="2:7" x14ac:dyDescent="0.25">
      <c r="B99" s="7" t="s">
        <v>53</v>
      </c>
      <c r="C99" s="8">
        <v>3</v>
      </c>
      <c r="F99" t="s">
        <v>211</v>
      </c>
      <c r="G99" s="9">
        <v>4.7E-2</v>
      </c>
    </row>
    <row r="100" spans="2:7" x14ac:dyDescent="0.25">
      <c r="B100" s="7" t="s">
        <v>53</v>
      </c>
      <c r="C100" s="8">
        <v>3</v>
      </c>
      <c r="F100" t="s">
        <v>211</v>
      </c>
      <c r="G100" s="9">
        <v>4.7E-2</v>
      </c>
    </row>
    <row r="101" spans="2:7" x14ac:dyDescent="0.25">
      <c r="B101" s="7" t="s">
        <v>53</v>
      </c>
      <c r="C101" s="8">
        <v>1</v>
      </c>
      <c r="F101" t="s">
        <v>135</v>
      </c>
      <c r="G101" s="9">
        <v>0.113</v>
      </c>
    </row>
    <row r="102" spans="2:7" x14ac:dyDescent="0.25">
      <c r="B102" s="7" t="s">
        <v>53</v>
      </c>
      <c r="C102" s="8">
        <v>2</v>
      </c>
      <c r="F102" t="s">
        <v>134</v>
      </c>
      <c r="G102" s="9">
        <v>1.9E-2</v>
      </c>
    </row>
    <row r="103" spans="2:7" x14ac:dyDescent="0.25">
      <c r="B103" s="7" t="s">
        <v>35</v>
      </c>
      <c r="C103" s="8">
        <v>4</v>
      </c>
      <c r="F103" t="s">
        <v>212</v>
      </c>
      <c r="G103" s="9">
        <v>0.114</v>
      </c>
    </row>
    <row r="104" spans="2:7" x14ac:dyDescent="0.25">
      <c r="B104" s="7" t="s">
        <v>35</v>
      </c>
      <c r="C104" s="8">
        <v>2</v>
      </c>
      <c r="F104" t="s">
        <v>213</v>
      </c>
      <c r="G104" s="9">
        <v>5.7000000000000002E-2</v>
      </c>
    </row>
    <row r="105" spans="2:7" x14ac:dyDescent="0.25">
      <c r="B105" s="7" t="s">
        <v>35</v>
      </c>
      <c r="C105" s="8">
        <v>2</v>
      </c>
      <c r="F105" t="s">
        <v>213</v>
      </c>
      <c r="G105" s="9">
        <v>5.7000000000000002E-2</v>
      </c>
    </row>
    <row r="106" spans="2:7" x14ac:dyDescent="0.25">
      <c r="B106" s="7" t="s">
        <v>35</v>
      </c>
      <c r="C106" s="8">
        <v>1</v>
      </c>
      <c r="F106" t="s">
        <v>136</v>
      </c>
      <c r="G106" s="9">
        <v>0.28799999999999998</v>
      </c>
    </row>
    <row r="107" spans="2:7" x14ac:dyDescent="0.25">
      <c r="B107" s="7" t="s">
        <v>35</v>
      </c>
      <c r="C107" s="8">
        <v>4</v>
      </c>
      <c r="F107" t="s">
        <v>212</v>
      </c>
      <c r="G107" s="9">
        <v>0.114</v>
      </c>
    </row>
    <row r="108" spans="2:7" x14ac:dyDescent="0.25">
      <c r="B108" s="7" t="s">
        <v>35</v>
      </c>
      <c r="C108" s="8">
        <v>3</v>
      </c>
      <c r="F108" t="s">
        <v>106</v>
      </c>
      <c r="G108" s="9">
        <v>0.254</v>
      </c>
    </row>
    <row r="109" spans="2:7" x14ac:dyDescent="0.25">
      <c r="B109" s="7" t="s">
        <v>35</v>
      </c>
      <c r="C109" s="8">
        <v>5</v>
      </c>
      <c r="F109" t="s">
        <v>214</v>
      </c>
      <c r="G109" s="9">
        <v>8.4000000000000005E-2</v>
      </c>
    </row>
    <row r="110" spans="2:7" x14ac:dyDescent="0.25">
      <c r="B110" s="7" t="s">
        <v>72</v>
      </c>
      <c r="C110" s="8">
        <v>1</v>
      </c>
      <c r="F110" t="s">
        <v>164</v>
      </c>
      <c r="G110" s="9">
        <v>0.15190000000000001</v>
      </c>
    </row>
    <row r="111" spans="2:7" x14ac:dyDescent="0.25">
      <c r="B111" s="7" t="s">
        <v>72</v>
      </c>
      <c r="C111" s="8">
        <v>1</v>
      </c>
      <c r="F111" t="s">
        <v>164</v>
      </c>
      <c r="G111" s="9">
        <v>0.15190000000000001</v>
      </c>
    </row>
    <row r="112" spans="2:7" x14ac:dyDescent="0.25">
      <c r="B112" s="7" t="s">
        <v>43</v>
      </c>
      <c r="C112" s="8">
        <v>4</v>
      </c>
      <c r="F112" t="s">
        <v>215</v>
      </c>
      <c r="G112" s="9">
        <v>0.21</v>
      </c>
    </row>
    <row r="113" spans="2:7" x14ac:dyDescent="0.25">
      <c r="B113" s="7" t="s">
        <v>43</v>
      </c>
      <c r="C113" s="8">
        <v>5</v>
      </c>
      <c r="F113" t="s">
        <v>216</v>
      </c>
      <c r="G113" s="9">
        <v>0.112</v>
      </c>
    </row>
    <row r="114" spans="2:7" x14ac:dyDescent="0.25">
      <c r="B114" s="7" t="s">
        <v>43</v>
      </c>
      <c r="C114" s="8">
        <v>1</v>
      </c>
      <c r="F114" t="s">
        <v>138</v>
      </c>
      <c r="G114" s="9">
        <v>0.224</v>
      </c>
    </row>
    <row r="115" spans="2:7" x14ac:dyDescent="0.25">
      <c r="B115" s="7" t="s">
        <v>43</v>
      </c>
      <c r="C115" s="8">
        <v>3</v>
      </c>
      <c r="F115" t="s">
        <v>139</v>
      </c>
      <c r="G115" s="9">
        <v>0.49</v>
      </c>
    </row>
    <row r="116" spans="2:7" x14ac:dyDescent="0.25">
      <c r="B116" s="7" t="s">
        <v>43</v>
      </c>
      <c r="C116" s="8">
        <v>2</v>
      </c>
      <c r="F116" t="s">
        <v>137</v>
      </c>
      <c r="G116" s="9">
        <v>0.224</v>
      </c>
    </row>
    <row r="117" spans="2:7" x14ac:dyDescent="0.25">
      <c r="B117" s="7" t="s">
        <v>43</v>
      </c>
      <c r="C117" s="8">
        <v>1</v>
      </c>
      <c r="F117" t="s">
        <v>138</v>
      </c>
      <c r="G117" s="9">
        <v>0.224</v>
      </c>
    </row>
    <row r="118" spans="2:7" x14ac:dyDescent="0.25">
      <c r="B118" s="7" t="s">
        <v>15</v>
      </c>
      <c r="C118" s="8">
        <v>3</v>
      </c>
      <c r="F118" t="s">
        <v>217</v>
      </c>
      <c r="G118" s="9">
        <v>0.60840000000000005</v>
      </c>
    </row>
    <row r="119" spans="2:7" x14ac:dyDescent="0.25">
      <c r="B119" s="7" t="s">
        <v>15</v>
      </c>
      <c r="C119" s="8">
        <v>2</v>
      </c>
      <c r="F119" t="s">
        <v>107</v>
      </c>
      <c r="G119" s="9">
        <v>0.35880000000000001</v>
      </c>
    </row>
    <row r="120" spans="2:7" x14ac:dyDescent="0.25">
      <c r="B120" s="7" t="s">
        <v>15</v>
      </c>
      <c r="C120" s="8">
        <v>1</v>
      </c>
      <c r="F120" t="s">
        <v>165</v>
      </c>
      <c r="G120" s="9">
        <v>0.13650000000000001</v>
      </c>
    </row>
    <row r="121" spans="2:7" x14ac:dyDescent="0.25">
      <c r="B121" s="7" t="s">
        <v>41</v>
      </c>
      <c r="C121" s="8">
        <v>8</v>
      </c>
      <c r="F121" t="s">
        <v>218</v>
      </c>
      <c r="G121" s="9">
        <v>0.20599999999999999</v>
      </c>
    </row>
    <row r="122" spans="2:7" x14ac:dyDescent="0.25">
      <c r="B122" s="7" t="s">
        <v>41</v>
      </c>
      <c r="C122" s="8">
        <v>6</v>
      </c>
      <c r="F122" t="s">
        <v>141</v>
      </c>
      <c r="G122" s="9">
        <v>0.112</v>
      </c>
    </row>
    <row r="123" spans="2:7" x14ac:dyDescent="0.25">
      <c r="B123" s="7" t="s">
        <v>41</v>
      </c>
      <c r="C123" s="8">
        <v>4</v>
      </c>
      <c r="F123" t="s">
        <v>142</v>
      </c>
      <c r="G123" s="9">
        <v>0.13200000000000001</v>
      </c>
    </row>
    <row r="124" spans="2:7" x14ac:dyDescent="0.25">
      <c r="B124" s="7" t="s">
        <v>41</v>
      </c>
      <c r="C124" s="8">
        <v>6</v>
      </c>
      <c r="F124" t="s">
        <v>141</v>
      </c>
      <c r="G124" s="9">
        <v>0.112</v>
      </c>
    </row>
    <row r="125" spans="2:7" x14ac:dyDescent="0.25">
      <c r="B125" s="7" t="s">
        <v>41</v>
      </c>
      <c r="C125" s="8">
        <v>1</v>
      </c>
      <c r="F125" t="s">
        <v>219</v>
      </c>
      <c r="G125" s="9">
        <v>0.108</v>
      </c>
    </row>
    <row r="126" spans="2:7" x14ac:dyDescent="0.25">
      <c r="B126" s="7" t="s">
        <v>41</v>
      </c>
      <c r="C126" s="8">
        <v>2</v>
      </c>
      <c r="F126" t="s">
        <v>220</v>
      </c>
      <c r="G126" s="9">
        <v>0.126</v>
      </c>
    </row>
    <row r="127" spans="2:7" x14ac:dyDescent="0.25">
      <c r="B127" s="7" t="s">
        <v>41</v>
      </c>
      <c r="C127" s="8">
        <v>2</v>
      </c>
      <c r="F127" t="s">
        <v>220</v>
      </c>
      <c r="G127" s="9">
        <v>0.126</v>
      </c>
    </row>
    <row r="128" spans="2:7" x14ac:dyDescent="0.25">
      <c r="B128" s="7" t="s">
        <v>41</v>
      </c>
      <c r="C128" s="8">
        <v>3</v>
      </c>
      <c r="F128" t="s">
        <v>221</v>
      </c>
      <c r="G128" s="9">
        <v>2.9399999999999999E-2</v>
      </c>
    </row>
    <row r="129" spans="2:7" x14ac:dyDescent="0.25">
      <c r="B129" s="7" t="s">
        <v>41</v>
      </c>
      <c r="C129" s="8">
        <v>5</v>
      </c>
      <c r="F129" t="s">
        <v>108</v>
      </c>
      <c r="G129" s="9">
        <v>0.46100000000000002</v>
      </c>
    </row>
    <row r="130" spans="2:7" x14ac:dyDescent="0.25">
      <c r="B130" s="7" t="s">
        <v>41</v>
      </c>
      <c r="C130" s="8">
        <v>7</v>
      </c>
      <c r="F130" t="s">
        <v>222</v>
      </c>
      <c r="G130" s="9">
        <v>0.3997</v>
      </c>
    </row>
    <row r="131" spans="2:7" x14ac:dyDescent="0.25">
      <c r="B131" s="7" t="s">
        <v>32</v>
      </c>
      <c r="C131" s="8">
        <v>1</v>
      </c>
      <c r="F131" t="s">
        <v>143</v>
      </c>
      <c r="G131" s="9">
        <v>0.12429999999999999</v>
      </c>
    </row>
    <row r="132" spans="2:7" x14ac:dyDescent="0.25">
      <c r="B132" s="7" t="s">
        <v>32</v>
      </c>
      <c r="C132" s="8">
        <v>2</v>
      </c>
      <c r="F132" t="s">
        <v>223</v>
      </c>
      <c r="G132" s="9">
        <v>4.48E-2</v>
      </c>
    </row>
    <row r="133" spans="2:7" x14ac:dyDescent="0.25">
      <c r="B133" s="7" t="s">
        <v>32</v>
      </c>
      <c r="C133" s="8">
        <v>3</v>
      </c>
      <c r="F133" t="s">
        <v>109</v>
      </c>
      <c r="G133" s="9">
        <v>0.01</v>
      </c>
    </row>
    <row r="134" spans="2:7" x14ac:dyDescent="0.25">
      <c r="B134" s="7" t="s">
        <v>32</v>
      </c>
      <c r="C134" s="8">
        <v>1</v>
      </c>
      <c r="F134" t="s">
        <v>143</v>
      </c>
      <c r="G134" s="9">
        <v>0.12429999999999999</v>
      </c>
    </row>
    <row r="135" spans="2:7" x14ac:dyDescent="0.25">
      <c r="B135" s="7" t="s">
        <v>52</v>
      </c>
      <c r="C135" s="8">
        <v>5</v>
      </c>
      <c r="F135" t="s">
        <v>110</v>
      </c>
      <c r="G135" s="9">
        <v>0.10199999999999999</v>
      </c>
    </row>
    <row r="136" spans="2:7" x14ac:dyDescent="0.25">
      <c r="B136" s="7" t="s">
        <v>52</v>
      </c>
      <c r="C136" s="8">
        <v>3</v>
      </c>
      <c r="F136" t="s">
        <v>168</v>
      </c>
      <c r="G136" s="9">
        <v>0.27900000000000003</v>
      </c>
    </row>
    <row r="137" spans="2:7" x14ac:dyDescent="0.25">
      <c r="B137" s="7" t="s">
        <v>52</v>
      </c>
      <c r="C137" s="8">
        <v>2</v>
      </c>
      <c r="F137" t="s">
        <v>167</v>
      </c>
      <c r="G137" s="9">
        <v>2.5999999999999999E-2</v>
      </c>
    </row>
    <row r="138" spans="2:7" x14ac:dyDescent="0.25">
      <c r="B138" s="7" t="s">
        <v>52</v>
      </c>
      <c r="C138" s="8">
        <v>1</v>
      </c>
      <c r="F138" t="s">
        <v>166</v>
      </c>
      <c r="G138" s="9">
        <v>1.4999999999999999E-2</v>
      </c>
    </row>
    <row r="139" spans="2:7" x14ac:dyDescent="0.25">
      <c r="B139" s="7" t="s">
        <v>52</v>
      </c>
      <c r="C139" s="8">
        <v>4</v>
      </c>
      <c r="F139" t="s">
        <v>144</v>
      </c>
      <c r="G139" s="9">
        <v>0.38700000000000001</v>
      </c>
    </row>
    <row r="140" spans="2:7" x14ac:dyDescent="0.25">
      <c r="B140" s="7" t="s">
        <v>52</v>
      </c>
      <c r="C140" s="8">
        <v>5</v>
      </c>
      <c r="F140" t="s">
        <v>110</v>
      </c>
      <c r="G140" s="9">
        <v>0.10199999999999999</v>
      </c>
    </row>
    <row r="141" spans="2:7" x14ac:dyDescent="0.25">
      <c r="B141" s="7" t="s">
        <v>52</v>
      </c>
      <c r="C141" s="8">
        <v>6</v>
      </c>
      <c r="F141" t="s">
        <v>169</v>
      </c>
      <c r="G141" s="9">
        <v>4.2000000000000003E-2</v>
      </c>
    </row>
    <row r="142" spans="2:7" x14ac:dyDescent="0.25">
      <c r="B142" s="7" t="s">
        <v>20</v>
      </c>
      <c r="C142" s="8">
        <v>1</v>
      </c>
      <c r="F142" t="s">
        <v>111</v>
      </c>
      <c r="G142" s="9">
        <v>0.19500000000000001</v>
      </c>
    </row>
    <row r="143" spans="2:7" x14ac:dyDescent="0.25">
      <c r="B143" s="7" t="s">
        <v>20</v>
      </c>
      <c r="C143" s="8">
        <v>2</v>
      </c>
      <c r="F143" t="s">
        <v>145</v>
      </c>
      <c r="G143" s="9">
        <v>1.1659999999999999</v>
      </c>
    </row>
    <row r="144" spans="2:7" x14ac:dyDescent="0.25">
      <c r="B144" s="7" t="s">
        <v>18</v>
      </c>
      <c r="C144" s="8">
        <v>1</v>
      </c>
      <c r="F144" t="s">
        <v>170</v>
      </c>
      <c r="G144" s="9">
        <v>8.5000000000000006E-2</v>
      </c>
    </row>
    <row r="145" spans="2:7" x14ac:dyDescent="0.25">
      <c r="B145" s="7" t="s">
        <v>18</v>
      </c>
      <c r="C145" s="8">
        <v>1</v>
      </c>
      <c r="F145" t="s">
        <v>170</v>
      </c>
      <c r="G145" s="9">
        <v>8.5000000000000006E-2</v>
      </c>
    </row>
    <row r="146" spans="2:7" x14ac:dyDescent="0.25">
      <c r="B146" s="7" t="s">
        <v>27</v>
      </c>
      <c r="C146" s="8">
        <v>1</v>
      </c>
      <c r="F146" t="s">
        <v>147</v>
      </c>
      <c r="G146" s="9">
        <v>4.5999999999999999E-2</v>
      </c>
    </row>
    <row r="147" spans="2:7" x14ac:dyDescent="0.25">
      <c r="B147" s="7" t="s">
        <v>27</v>
      </c>
      <c r="C147" s="8">
        <v>2</v>
      </c>
      <c r="F147" t="s">
        <v>224</v>
      </c>
      <c r="G147" s="9">
        <v>0.107</v>
      </c>
    </row>
    <row r="148" spans="2:7" x14ac:dyDescent="0.25">
      <c r="B148" s="7" t="s">
        <v>27</v>
      </c>
      <c r="C148" s="8">
        <v>3</v>
      </c>
      <c r="F148" t="s">
        <v>225</v>
      </c>
      <c r="G148" s="9">
        <v>0.16400000000000001</v>
      </c>
    </row>
    <row r="149" spans="2:7" x14ac:dyDescent="0.25">
      <c r="B149" s="7" t="s">
        <v>27</v>
      </c>
      <c r="C149" s="8">
        <v>1</v>
      </c>
      <c r="F149" t="s">
        <v>147</v>
      </c>
      <c r="G149" s="9">
        <v>4.5999999999999999E-2</v>
      </c>
    </row>
    <row r="150" spans="2:7" x14ac:dyDescent="0.25">
      <c r="B150" s="7" t="s">
        <v>27</v>
      </c>
      <c r="C150" s="8">
        <v>2</v>
      </c>
      <c r="F150" t="s">
        <v>224</v>
      </c>
      <c r="G150" s="9">
        <v>0.107</v>
      </c>
    </row>
    <row r="151" spans="2:7" x14ac:dyDescent="0.25">
      <c r="B151" s="7" t="s">
        <v>27</v>
      </c>
      <c r="C151" s="8">
        <v>4</v>
      </c>
      <c r="F151" t="s">
        <v>146</v>
      </c>
      <c r="G151" s="9">
        <v>0.16400000000000001</v>
      </c>
    </row>
    <row r="152" spans="2:7" x14ac:dyDescent="0.25">
      <c r="B152" s="7" t="s">
        <v>27</v>
      </c>
      <c r="C152" s="8">
        <v>4</v>
      </c>
      <c r="F152" t="s">
        <v>146</v>
      </c>
      <c r="G152" s="9">
        <v>0.16400000000000001</v>
      </c>
    </row>
    <row r="153" spans="2:7" x14ac:dyDescent="0.25">
      <c r="B153" s="7" t="s">
        <v>75</v>
      </c>
      <c r="C153" s="8">
        <v>1</v>
      </c>
      <c r="F153" t="s">
        <v>171</v>
      </c>
      <c r="G153" s="9">
        <v>6.6600000000000006E-2</v>
      </c>
    </row>
    <row r="154" spans="2:7" x14ac:dyDescent="0.25">
      <c r="B154" s="7" t="s">
        <v>75</v>
      </c>
      <c r="C154" s="8">
        <v>6</v>
      </c>
      <c r="F154" t="s">
        <v>226</v>
      </c>
      <c r="G154" s="9">
        <v>0.19564999999999999</v>
      </c>
    </row>
    <row r="155" spans="2:7" x14ac:dyDescent="0.25">
      <c r="B155" s="7" t="s">
        <v>75</v>
      </c>
      <c r="C155" s="8">
        <v>7</v>
      </c>
      <c r="F155" t="s">
        <v>227</v>
      </c>
      <c r="G155" s="9">
        <v>7.2800000000000004E-2</v>
      </c>
    </row>
    <row r="156" spans="2:7" x14ac:dyDescent="0.25">
      <c r="B156" s="7" t="s">
        <v>75</v>
      </c>
      <c r="C156" s="8">
        <v>2</v>
      </c>
      <c r="F156" t="s">
        <v>172</v>
      </c>
      <c r="G156" s="9">
        <v>0.248</v>
      </c>
    </row>
    <row r="157" spans="2:7" x14ac:dyDescent="0.25">
      <c r="B157" s="7" t="s">
        <v>75</v>
      </c>
      <c r="C157" s="8">
        <v>4</v>
      </c>
      <c r="F157" t="s">
        <v>174</v>
      </c>
      <c r="G157" s="9">
        <v>0.80989999999999995</v>
      </c>
    </row>
    <row r="158" spans="2:7" x14ac:dyDescent="0.25">
      <c r="B158" s="7" t="s">
        <v>75</v>
      </c>
      <c r="C158" s="8">
        <v>2</v>
      </c>
      <c r="F158" t="s">
        <v>172</v>
      </c>
      <c r="G158" s="9">
        <v>9.4000000000000004E-3</v>
      </c>
    </row>
    <row r="159" spans="2:7" x14ac:dyDescent="0.25">
      <c r="B159" s="7" t="s">
        <v>75</v>
      </c>
      <c r="C159" s="8">
        <v>7</v>
      </c>
      <c r="F159" t="s">
        <v>227</v>
      </c>
      <c r="G159" s="9">
        <v>7.2800000000000004E-2</v>
      </c>
    </row>
    <row r="160" spans="2:7" x14ac:dyDescent="0.25">
      <c r="B160" s="7" t="s">
        <v>75</v>
      </c>
      <c r="C160" s="8">
        <v>1</v>
      </c>
      <c r="F160" t="s">
        <v>171</v>
      </c>
      <c r="G160" s="9">
        <v>6.6600000000000006E-2</v>
      </c>
    </row>
    <row r="161" spans="2:7" x14ac:dyDescent="0.25">
      <c r="B161" s="7" t="s">
        <v>75</v>
      </c>
      <c r="C161" s="8">
        <v>3</v>
      </c>
      <c r="F161" t="s">
        <v>173</v>
      </c>
      <c r="G161" s="9">
        <v>9.0090000000000003E-2</v>
      </c>
    </row>
    <row r="162" spans="2:7" x14ac:dyDescent="0.25">
      <c r="B162" s="7" t="s">
        <v>75</v>
      </c>
      <c r="C162" s="8">
        <v>5</v>
      </c>
      <c r="F162" t="s">
        <v>228</v>
      </c>
      <c r="G162" s="9">
        <v>0.11101999999999999</v>
      </c>
    </row>
    <row r="163" spans="2:7" x14ac:dyDescent="0.25">
      <c r="B163" s="7" t="s">
        <v>181</v>
      </c>
      <c r="C163" s="8">
        <v>2</v>
      </c>
      <c r="F163" t="s">
        <v>229</v>
      </c>
      <c r="G163" s="9">
        <v>0.17</v>
      </c>
    </row>
    <row r="164" spans="2:7" x14ac:dyDescent="0.25">
      <c r="B164" s="7" t="s">
        <v>181</v>
      </c>
      <c r="C164" s="8">
        <v>1</v>
      </c>
      <c r="F164" t="s">
        <v>230</v>
      </c>
      <c r="G164" s="9">
        <v>0.11700000000000001</v>
      </c>
    </row>
    <row r="165" spans="2:7" x14ac:dyDescent="0.25">
      <c r="B165" s="7" t="s">
        <v>181</v>
      </c>
      <c r="C165" s="8">
        <v>1</v>
      </c>
      <c r="F165" t="s">
        <v>230</v>
      </c>
      <c r="G165" s="9">
        <v>0.11700000000000001</v>
      </c>
    </row>
    <row r="166" spans="2:7" x14ac:dyDescent="0.25">
      <c r="B166" s="7" t="s">
        <v>50</v>
      </c>
      <c r="C166" s="8">
        <v>3</v>
      </c>
      <c r="F166" t="s">
        <v>148</v>
      </c>
      <c r="G166" s="9">
        <v>0.1983</v>
      </c>
    </row>
    <row r="167" spans="2:7" x14ac:dyDescent="0.25">
      <c r="B167" s="7" t="s">
        <v>50</v>
      </c>
      <c r="C167" s="8">
        <v>2</v>
      </c>
      <c r="F167" t="s">
        <v>149</v>
      </c>
      <c r="G167" s="9">
        <v>0.16</v>
      </c>
    </row>
    <row r="168" spans="2:7" x14ac:dyDescent="0.25">
      <c r="B168" s="7" t="s">
        <v>50</v>
      </c>
      <c r="C168" s="7" t="s">
        <v>186</v>
      </c>
      <c r="F168" t="s">
        <v>231</v>
      </c>
      <c r="G168" s="9">
        <v>0.42</v>
      </c>
    </row>
    <row r="169" spans="2:7" x14ac:dyDescent="0.25">
      <c r="B169" s="7" t="s">
        <v>50</v>
      </c>
      <c r="C169" s="7" t="s">
        <v>187</v>
      </c>
      <c r="F169" t="s">
        <v>232</v>
      </c>
      <c r="G169" s="9">
        <v>0.03</v>
      </c>
    </row>
    <row r="170" spans="2:7" x14ac:dyDescent="0.25">
      <c r="B170" s="7" t="s">
        <v>50</v>
      </c>
      <c r="C170" s="7" t="s">
        <v>188</v>
      </c>
      <c r="F170" t="s">
        <v>233</v>
      </c>
      <c r="G170" s="9">
        <v>6.9000000000000006E-2</v>
      </c>
    </row>
    <row r="171" spans="2:7" x14ac:dyDescent="0.25">
      <c r="B171" s="7" t="s">
        <v>56</v>
      </c>
      <c r="C171" s="8">
        <v>1</v>
      </c>
      <c r="F171" t="s">
        <v>175</v>
      </c>
      <c r="G171" s="9">
        <v>1.4999999999999999E-2</v>
      </c>
    </row>
    <row r="172" spans="2:7" x14ac:dyDescent="0.25">
      <c r="B172" s="7" t="s">
        <v>56</v>
      </c>
      <c r="C172" s="8">
        <v>3</v>
      </c>
      <c r="F172" t="s">
        <v>234</v>
      </c>
      <c r="G172" s="9">
        <v>8.5999999999999993E-2</v>
      </c>
    </row>
    <row r="173" spans="2:7" x14ac:dyDescent="0.25">
      <c r="B173" s="7" t="s">
        <v>56</v>
      </c>
      <c r="C173" s="8">
        <v>4</v>
      </c>
      <c r="F173" t="s">
        <v>112</v>
      </c>
      <c r="G173" s="9">
        <v>6.4000000000000001E-2</v>
      </c>
    </row>
    <row r="174" spans="2:7" x14ac:dyDescent="0.25">
      <c r="B174" s="7" t="s">
        <v>56</v>
      </c>
      <c r="C174" s="8">
        <v>1</v>
      </c>
      <c r="F174" t="s">
        <v>175</v>
      </c>
      <c r="G174" s="9">
        <v>1.4999999999999999E-2</v>
      </c>
    </row>
    <row r="175" spans="2:7" x14ac:dyDescent="0.25">
      <c r="B175" s="7" t="s">
        <v>56</v>
      </c>
      <c r="C175" s="8">
        <v>2</v>
      </c>
      <c r="F175" t="s">
        <v>235</v>
      </c>
      <c r="G175" s="9">
        <v>1.7999999999999999E-2</v>
      </c>
    </row>
    <row r="176" spans="2:7" x14ac:dyDescent="0.25">
      <c r="B176" s="7" t="s">
        <v>56</v>
      </c>
      <c r="C176" s="8">
        <v>3</v>
      </c>
      <c r="F176" t="s">
        <v>234</v>
      </c>
      <c r="G176" s="9">
        <v>3.5000000000000003E-2</v>
      </c>
    </row>
    <row r="177" spans="2:7" x14ac:dyDescent="0.25">
      <c r="B177" s="7" t="s">
        <v>56</v>
      </c>
      <c r="C177" s="8">
        <v>5</v>
      </c>
      <c r="F177" t="s">
        <v>150</v>
      </c>
      <c r="G177" s="9">
        <v>0.01</v>
      </c>
    </row>
    <row r="178" spans="2:7" x14ac:dyDescent="0.25">
      <c r="B178" s="7" t="s">
        <v>23</v>
      </c>
      <c r="C178" s="8">
        <v>3</v>
      </c>
      <c r="F178" t="s">
        <v>236</v>
      </c>
      <c r="G178" s="9">
        <v>2.1000000000000001E-2</v>
      </c>
    </row>
    <row r="179" spans="2:7" x14ac:dyDescent="0.25">
      <c r="B179" s="7" t="s">
        <v>23</v>
      </c>
      <c r="C179" s="8">
        <v>5</v>
      </c>
      <c r="F179" t="s">
        <v>237</v>
      </c>
      <c r="G179" s="9">
        <v>8.9999999999999993E-3</v>
      </c>
    </row>
    <row r="180" spans="2:7" x14ac:dyDescent="0.25">
      <c r="B180" s="7" t="s">
        <v>23</v>
      </c>
      <c r="C180" s="8">
        <v>1</v>
      </c>
      <c r="F180" t="s">
        <v>176</v>
      </c>
      <c r="G180" s="9">
        <v>2.3E-2</v>
      </c>
    </row>
    <row r="181" spans="2:7" x14ac:dyDescent="0.25">
      <c r="B181" s="7" t="s">
        <v>23</v>
      </c>
      <c r="C181" s="8">
        <v>4</v>
      </c>
      <c r="F181" t="s">
        <v>178</v>
      </c>
      <c r="G181" s="9">
        <v>0.01</v>
      </c>
    </row>
    <row r="182" spans="2:7" x14ac:dyDescent="0.25">
      <c r="B182" s="7" t="s">
        <v>23</v>
      </c>
      <c r="C182" s="8">
        <v>2</v>
      </c>
      <c r="F182" t="s">
        <v>177</v>
      </c>
      <c r="G182" s="9">
        <v>7.4999999999999997E-2</v>
      </c>
    </row>
    <row r="183" spans="2:7" x14ac:dyDescent="0.25">
      <c r="B183" s="7" t="s">
        <v>23</v>
      </c>
      <c r="C183" s="8">
        <v>3</v>
      </c>
      <c r="F183" t="s">
        <v>236</v>
      </c>
      <c r="G183" s="9">
        <v>2.1000000000000001E-2</v>
      </c>
    </row>
    <row r="184" spans="2:7" x14ac:dyDescent="0.25">
      <c r="B184" s="7" t="s">
        <v>23</v>
      </c>
      <c r="C184" s="8">
        <v>5</v>
      </c>
      <c r="F184" t="s">
        <v>237</v>
      </c>
      <c r="G184" s="9">
        <v>8.9999999999999993E-3</v>
      </c>
    </row>
    <row r="185" spans="2:7" x14ac:dyDescent="0.25">
      <c r="B185" s="7" t="s">
        <v>23</v>
      </c>
      <c r="C185" s="8">
        <v>4</v>
      </c>
      <c r="F185" t="s">
        <v>178</v>
      </c>
      <c r="G185" s="9">
        <v>0.01</v>
      </c>
    </row>
    <row r="186" spans="2:7" x14ac:dyDescent="0.25">
      <c r="B186" s="7" t="s">
        <v>23</v>
      </c>
      <c r="C186" s="8">
        <v>1</v>
      </c>
      <c r="F186" t="s">
        <v>176</v>
      </c>
      <c r="G186" s="9">
        <v>2.3E-2</v>
      </c>
    </row>
    <row r="187" spans="2:7" x14ac:dyDescent="0.25">
      <c r="B187" s="7" t="s">
        <v>23</v>
      </c>
      <c r="C187" s="8">
        <v>2</v>
      </c>
      <c r="F187" t="s">
        <v>177</v>
      </c>
      <c r="G187" s="9">
        <v>7.4999999999999997E-2</v>
      </c>
    </row>
  </sheetData>
  <mergeCells count="22">
    <mergeCell ref="J5:J6"/>
    <mergeCell ref="K5:K6"/>
    <mergeCell ref="L5:L6"/>
    <mergeCell ref="M5:M6"/>
    <mergeCell ref="J9:J10"/>
    <mergeCell ref="K9:K10"/>
    <mergeCell ref="J13:J14"/>
    <mergeCell ref="K13:K14"/>
    <mergeCell ref="J18:J19"/>
    <mergeCell ref="K18:K19"/>
    <mergeCell ref="L18:L19"/>
    <mergeCell ref="L42:L43"/>
    <mergeCell ref="M29:M30"/>
    <mergeCell ref="J33:J34"/>
    <mergeCell ref="K33:K34"/>
    <mergeCell ref="J37:J38"/>
    <mergeCell ref="K37:K38"/>
    <mergeCell ref="J42:J43"/>
    <mergeCell ref="K42:K43"/>
    <mergeCell ref="J29:J30"/>
    <mergeCell ref="K29:K30"/>
    <mergeCell ref="L29:L3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mineral original</vt:lpstr>
      <vt:lpstr>mineral single fields</vt:lpstr>
      <vt:lpstr>Sheet3</vt:lpstr>
      <vt:lpstr>mineral analyses</vt:lpstr>
      <vt:lpstr>minerala single fields</vt:lpstr>
      <vt:lpstr>mineral per crop per farm</vt:lpstr>
      <vt:lpstr>all crops per farm</vt:lpstr>
      <vt:lpstr>maize leg and sugarcane fert</vt:lpstr>
      <vt:lpstr>Sheet2</vt:lpstr>
      <vt:lpstr>kg per farmland</vt:lpstr>
      <vt:lpstr>Sheet9</vt:lpstr>
    </vt:vector>
  </TitlesOfParts>
  <Company>Wageningen 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Brand, Greta van den</dc:creator>
  <cp:lastModifiedBy>Greta</cp:lastModifiedBy>
  <dcterms:created xsi:type="dcterms:W3CDTF">2012-02-16T10:52:58Z</dcterms:created>
  <dcterms:modified xsi:type="dcterms:W3CDTF">2012-08-06T15:54:42Z</dcterms:modified>
</cp:coreProperties>
</file>