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1840" windowHeight="9690" activeTab="4"/>
  </bookViews>
  <sheets>
    <sheet name="crops" sheetId="1" r:id="rId1"/>
    <sheet name="salaries etc" sheetId="2" r:id="rId2"/>
    <sheet name="other sources" sheetId="3" r:id="rId3"/>
    <sheet name="off-farm total" sheetId="4" r:id="rId4"/>
    <sheet name="crop prices" sheetId="5" r:id="rId5"/>
  </sheets>
  <calcPr calcId="145621"/>
  <pivotCaches>
    <pivotCache cacheId="51" r:id="rId6"/>
    <pivotCache cacheId="62" r:id="rId7"/>
    <pivotCache cacheId="67" r:id="rId8"/>
    <pivotCache cacheId="71" r:id="rId9"/>
  </pivotCaches>
</workbook>
</file>

<file path=xl/calcChain.xml><?xml version="1.0" encoding="utf-8"?>
<calcChain xmlns="http://schemas.openxmlformats.org/spreadsheetml/2006/main">
  <c r="AF26" i="5" l="1"/>
  <c r="AF24" i="5"/>
  <c r="G32" i="2"/>
  <c r="G33" i="2"/>
  <c r="G34" i="2"/>
  <c r="G35" i="2"/>
  <c r="G36" i="2"/>
  <c r="G37" i="2"/>
  <c r="G38" i="2"/>
  <c r="G39" i="2"/>
  <c r="G40" i="2"/>
  <c r="G41" i="2"/>
  <c r="G31" i="2"/>
  <c r="AA6" i="5"/>
  <c r="AA7" i="5"/>
  <c r="AA8" i="5"/>
  <c r="AA9" i="5"/>
  <c r="AA10" i="5"/>
  <c r="AA11" i="5"/>
  <c r="AA12" i="5"/>
  <c r="AA13" i="5"/>
  <c r="AA14" i="5"/>
  <c r="AA16" i="5"/>
  <c r="AA17" i="5"/>
  <c r="AA18" i="5"/>
  <c r="AA19" i="5"/>
  <c r="AA20" i="5"/>
  <c r="AA21" i="5"/>
  <c r="AA22" i="5"/>
  <c r="AA23" i="5"/>
  <c r="AA5" i="5"/>
  <c r="L7" i="5"/>
  <c r="L8" i="5"/>
  <c r="L9" i="5"/>
  <c r="L13" i="5"/>
  <c r="L14" i="5"/>
  <c r="L15" i="5"/>
  <c r="L17" i="5"/>
  <c r="L18" i="5"/>
  <c r="L19" i="5"/>
  <c r="L22" i="5"/>
  <c r="L23" i="5"/>
  <c r="L24" i="5"/>
  <c r="L25" i="5"/>
  <c r="L26" i="5"/>
  <c r="L27" i="5"/>
  <c r="L28" i="5"/>
  <c r="L31" i="5"/>
  <c r="L33" i="5"/>
  <c r="L34" i="5"/>
  <c r="L35" i="5"/>
  <c r="L36" i="5"/>
  <c r="L38" i="5"/>
  <c r="L40" i="5"/>
  <c r="L41" i="5"/>
  <c r="L45" i="5"/>
  <c r="L49" i="5"/>
  <c r="K20" i="5"/>
  <c r="O5" i="4" l="1"/>
  <c r="P5" i="4" s="1"/>
  <c r="O6" i="4"/>
  <c r="P6" i="4" s="1"/>
  <c r="O7" i="4"/>
  <c r="P7" i="4" s="1"/>
  <c r="O8" i="4"/>
  <c r="P8" i="4" s="1"/>
  <c r="O9" i="4"/>
  <c r="P9" i="4" s="1"/>
  <c r="O10" i="4"/>
  <c r="P10" i="4" s="1"/>
  <c r="O11" i="4"/>
  <c r="P11" i="4" s="1"/>
  <c r="O12" i="4"/>
  <c r="P12" i="4" s="1"/>
  <c r="O13" i="4"/>
  <c r="P13" i="4" s="1"/>
  <c r="O14" i="4"/>
  <c r="P14" i="4" s="1"/>
  <c r="O15" i="4"/>
  <c r="P15" i="4" s="1"/>
  <c r="O16" i="4"/>
  <c r="P16" i="4" s="1"/>
  <c r="O17" i="4"/>
  <c r="P17" i="4" s="1"/>
  <c r="O18" i="4"/>
  <c r="P18" i="4" s="1"/>
  <c r="O19" i="4"/>
  <c r="P19" i="4" s="1"/>
  <c r="O20" i="4"/>
  <c r="P20" i="4" s="1"/>
  <c r="O21" i="4"/>
  <c r="P21" i="4" s="1"/>
  <c r="O23" i="4"/>
  <c r="P23" i="4" s="1"/>
  <c r="O24" i="4"/>
  <c r="P24" i="4" s="1"/>
  <c r="O25" i="4"/>
  <c r="P25" i="4" s="1"/>
  <c r="O26" i="4"/>
  <c r="P26" i="4" s="1"/>
  <c r="O27" i="4"/>
  <c r="P27" i="4" s="1"/>
  <c r="O28" i="4"/>
  <c r="P28" i="4" s="1"/>
  <c r="O29" i="4"/>
  <c r="P29" i="4" s="1"/>
  <c r="O30" i="4"/>
  <c r="P30" i="4" s="1"/>
  <c r="O4" i="4"/>
  <c r="P4" i="4" s="1"/>
  <c r="K10" i="4"/>
  <c r="H5" i="4"/>
  <c r="G22" i="4"/>
  <c r="O22" i="4" s="1"/>
  <c r="P22" i="4" s="1"/>
  <c r="G4" i="3"/>
  <c r="G14" i="3"/>
  <c r="G18" i="2"/>
  <c r="H7" i="4" l="1"/>
  <c r="H9" i="4"/>
  <c r="H11" i="4"/>
  <c r="H12" i="4"/>
  <c r="H13" i="4"/>
  <c r="H14" i="4"/>
  <c r="H15" i="4"/>
  <c r="H16" i="4"/>
  <c r="H17" i="4"/>
  <c r="H18" i="4"/>
  <c r="H20" i="4"/>
  <c r="H21" i="4"/>
  <c r="H22" i="4"/>
  <c r="H23" i="4"/>
  <c r="H25" i="4"/>
  <c r="H26" i="4"/>
  <c r="H28" i="4"/>
  <c r="H27" i="4"/>
  <c r="H29" i="4"/>
  <c r="H30" i="4"/>
</calcChain>
</file>

<file path=xl/sharedStrings.xml><?xml version="1.0" encoding="utf-8"?>
<sst xmlns="http://schemas.openxmlformats.org/spreadsheetml/2006/main" count="1570" uniqueCount="167">
  <si>
    <t>Farm_Code</t>
  </si>
  <si>
    <t>Crop_Season</t>
  </si>
  <si>
    <t>Crop_Type</t>
  </si>
  <si>
    <t>Crop_Product</t>
  </si>
  <si>
    <t>Amount</t>
  </si>
  <si>
    <t>Unit</t>
  </si>
  <si>
    <t>Market_Type</t>
  </si>
  <si>
    <t>MaxPrc_MAH</t>
  </si>
  <si>
    <t>ProdSale_MAH</t>
  </si>
  <si>
    <t>Trans_Cost</t>
  </si>
  <si>
    <t>Trans_Unit</t>
  </si>
  <si>
    <t>KE150</t>
  </si>
  <si>
    <t>2011A</t>
  </si>
  <si>
    <t/>
  </si>
  <si>
    <t>KE106</t>
  </si>
  <si>
    <t>2011B</t>
  </si>
  <si>
    <t>green grams</t>
  </si>
  <si>
    <t>kilogram</t>
  </si>
  <si>
    <t>through out</t>
  </si>
  <si>
    <t>KE005</t>
  </si>
  <si>
    <t>kale</t>
  </si>
  <si>
    <t>KE109</t>
  </si>
  <si>
    <t>maize</t>
  </si>
  <si>
    <t>Local</t>
  </si>
  <si>
    <t>apr-may+nov-dec</t>
  </si>
  <si>
    <t>nov</t>
  </si>
  <si>
    <t>KE151</t>
  </si>
  <si>
    <t>banana</t>
  </si>
  <si>
    <t>bunch</t>
  </si>
  <si>
    <t>Urban</t>
  </si>
  <si>
    <t>KE047</t>
  </si>
  <si>
    <t>KE134</t>
  </si>
  <si>
    <t>Middlemen+Local</t>
  </si>
  <si>
    <t>Dec</t>
  </si>
  <si>
    <t>KE003</t>
  </si>
  <si>
    <t>apr</t>
  </si>
  <si>
    <t>KE043</t>
  </si>
  <si>
    <t>KE116</t>
  </si>
  <si>
    <t>beans</t>
  </si>
  <si>
    <t>bean grain</t>
  </si>
  <si>
    <t>bag</t>
  </si>
  <si>
    <t>KE165</t>
  </si>
  <si>
    <t>KE108</t>
  </si>
  <si>
    <t>3</t>
  </si>
  <si>
    <t>KE131</t>
  </si>
  <si>
    <t>Oct</t>
  </si>
  <si>
    <t>sep+oct</t>
  </si>
  <si>
    <t>KE057</t>
  </si>
  <si>
    <t>Middlemen+Urban</t>
  </si>
  <si>
    <t>aug+sep</t>
  </si>
  <si>
    <t>tin</t>
  </si>
  <si>
    <t>planting</t>
  </si>
  <si>
    <t>KE039</t>
  </si>
  <si>
    <t>Middlemen</t>
  </si>
  <si>
    <t>aug</t>
  </si>
  <si>
    <t>soybean</t>
  </si>
  <si>
    <t>Sep</t>
  </si>
  <si>
    <t>cassava</t>
  </si>
  <si>
    <t>cowpea</t>
  </si>
  <si>
    <t>groundnuts</t>
  </si>
  <si>
    <t>KE050</t>
  </si>
  <si>
    <t>kales</t>
  </si>
  <si>
    <t>weekly</t>
  </si>
  <si>
    <t>throughout</t>
  </si>
  <si>
    <t>maize grain</t>
  </si>
  <si>
    <t>may-jul</t>
  </si>
  <si>
    <t>KE156</t>
  </si>
  <si>
    <t>May,Jun,Dec</t>
  </si>
  <si>
    <t>Not sold</t>
  </si>
  <si>
    <t>3 months</t>
  </si>
  <si>
    <t>oct</t>
  </si>
  <si>
    <t>Transport/bike</t>
  </si>
  <si>
    <t>2010A</t>
  </si>
  <si>
    <t>may+jun+oct</t>
  </si>
  <si>
    <t>may-jun</t>
  </si>
  <si>
    <t>KE104</t>
  </si>
  <si>
    <t>KE072</t>
  </si>
  <si>
    <t>tea</t>
  </si>
  <si>
    <t>shrub</t>
  </si>
  <si>
    <t>sugarcane</t>
  </si>
  <si>
    <t>tonne</t>
  </si>
  <si>
    <t>Urban (SONY)</t>
  </si>
  <si>
    <t>company charges</t>
  </si>
  <si>
    <t>as charged by SONY</t>
  </si>
  <si>
    <t>cane</t>
  </si>
  <si>
    <t>sweet potato</t>
  </si>
  <si>
    <t>tea leaves</t>
  </si>
  <si>
    <t>Urban (KTDA, Mudete)</t>
  </si>
  <si>
    <t>vegetables</t>
  </si>
  <si>
    <t>Nov-Dec</t>
  </si>
  <si>
    <t>All year round; perishable</t>
  </si>
  <si>
    <t>trees</t>
  </si>
  <si>
    <t>wood/poles</t>
  </si>
  <si>
    <t>tree</t>
  </si>
  <si>
    <t>prices are in KES</t>
  </si>
  <si>
    <t>KE085</t>
  </si>
  <si>
    <t>KE189</t>
  </si>
  <si>
    <t>KE083</t>
  </si>
  <si>
    <t>KE177</t>
  </si>
  <si>
    <t>KE024</t>
  </si>
  <si>
    <t>KE066</t>
  </si>
  <si>
    <t>KE195</t>
  </si>
  <si>
    <t>1 KES= 0.01207 US$ (13-2-2012)</t>
  </si>
  <si>
    <t>in which season did KE039 and KE047 sell?</t>
  </si>
  <si>
    <t>Activity</t>
  </si>
  <si>
    <t>Ct_HhMbrs</t>
  </si>
  <si>
    <t>Persondays</t>
  </si>
  <si>
    <t>Income_Annual</t>
  </si>
  <si>
    <t>Mrkt=Village?</t>
  </si>
  <si>
    <t>Mrkt=Nearby?</t>
  </si>
  <si>
    <t>Mrkt=City?</t>
  </si>
  <si>
    <t>carpentry</t>
  </si>
  <si>
    <t>Yes</t>
  </si>
  <si>
    <t>No</t>
  </si>
  <si>
    <t>business viz. home kiosk</t>
  </si>
  <si>
    <t>farm labour for others</t>
  </si>
  <si>
    <t>fuelwood sales</t>
  </si>
  <si>
    <t>business</t>
  </si>
  <si>
    <t>bike taxi (boda boda)</t>
  </si>
  <si>
    <t>contracts</t>
  </si>
  <si>
    <t>salaried worker</t>
  </si>
  <si>
    <t>business viz. poshomill</t>
  </si>
  <si>
    <t>Chief's secretary</t>
  </si>
  <si>
    <t>masonry</t>
  </si>
  <si>
    <t>farm type</t>
  </si>
  <si>
    <t>Source</t>
  </si>
  <si>
    <t>Income_Monthly</t>
  </si>
  <si>
    <t>remittances</t>
  </si>
  <si>
    <t>Orphan's Fund</t>
  </si>
  <si>
    <t>how much of one crop did farmers sell? --&gt; total cropping income from farmers is needed</t>
  </si>
  <si>
    <t>AvgPrc_@Harvest</t>
  </si>
  <si>
    <t>MinPrc_@Harvest</t>
  </si>
  <si>
    <t>MaxPrc_@Harvest</t>
  </si>
  <si>
    <t>AvgPrc_aftStorage</t>
  </si>
  <si>
    <t>MinPrc_aftStorage</t>
  </si>
  <si>
    <t>MaxPrc_aftStorage</t>
  </si>
  <si>
    <t>KE031</t>
  </si>
  <si>
    <t>KE084</t>
  </si>
  <si>
    <t>mar-may</t>
  </si>
  <si>
    <t>region</t>
  </si>
  <si>
    <t>Vihiga</t>
  </si>
  <si>
    <t>Migori</t>
  </si>
  <si>
    <t>annual income US$</t>
  </si>
  <si>
    <t>how come poor resource endowed farms (KE050, KE083 and maybe also KE106) earn more money annualky than high resource endowed farms with salaried jobs?</t>
  </si>
  <si>
    <t>not all farms that should be here are in this lists (the other type 5 farms should also have off-farm income, looking at the typology)</t>
  </si>
  <si>
    <t>How much does KE072 earn annualy? And why in type 3 if there is a fixed salary?</t>
  </si>
  <si>
    <t>income from remittances (US$)</t>
  </si>
  <si>
    <t>total yearly off-farm (US$)</t>
  </si>
  <si>
    <t>remittances (son is teacher)</t>
  </si>
  <si>
    <t>1 day per month is my estimate. Wycliffe said works inconsistently and farmer could not estimate</t>
  </si>
  <si>
    <t>total income</t>
  </si>
  <si>
    <t>Row Labels</t>
  </si>
  <si>
    <t>Grand Total</t>
  </si>
  <si>
    <t>Sum of total yearly off-farm (US$)</t>
  </si>
  <si>
    <t>Sum of total income</t>
  </si>
  <si>
    <t>(blank)</t>
  </si>
  <si>
    <t>kg</t>
  </si>
  <si>
    <t>AvgPrc_@Harvest/kg</t>
  </si>
  <si>
    <t>Count of AvgPrc_@Harvest/kg</t>
  </si>
  <si>
    <t>Average of AvgPrc_@Harvest/kg</t>
  </si>
  <si>
    <t>avg price after harvest US$</t>
  </si>
  <si>
    <t>Beans</t>
  </si>
  <si>
    <t>Maize</t>
  </si>
  <si>
    <t>Average of Income_Annual</t>
  </si>
  <si>
    <t>US$</t>
  </si>
  <si>
    <t>revised farm type order</t>
  </si>
  <si>
    <t>Average of Sum of total yearly off-farm (US$)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</si>
</sst>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2" fillId="0" borderId="0" xfId="1" applyNumberFormat="1" applyFont="1" applyFill="1" applyBorder="1" applyAlignment="1"/>
    <xf numFmtId="1" fontId="0" fillId="0" borderId="0" xfId="0" applyNumberFormat="1"/>
    <xf numFmtId="1" fontId="0" fillId="2" borderId="0" xfId="0" applyNumberFormat="1" applyFill="1"/>
    <xf numFmtId="1" fontId="1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2" borderId="0" xfId="0" applyFill="1"/>
    <xf numFmtId="0" fontId="4" fillId="0" borderId="0" xfId="2"/>
    <xf numFmtId="2" fontId="0" fillId="0" borderId="0" xfId="0" applyNumberFormat="1"/>
  </cellXfs>
  <cellStyles count="3">
    <cellStyle name="Hyperlink" xfId="2" builtinId="8"/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eta" refreshedDate="41078.544847916666" createdVersion="4" refreshedVersion="4" minRefreshableVersion="3" recordCount="27">
  <cacheSource type="worksheet">
    <worksheetSource ref="A3:P30" sheet="off-farm total"/>
  </cacheSource>
  <cacheFields count="16">
    <cacheField name="Farm_Code" numFmtId="0">
      <sharedItems count="22">
        <s v="KE005"/>
        <s v="KE085"/>
        <s v="KE003"/>
        <s v="KE047"/>
        <s v="KE043"/>
        <s v="KE072"/>
        <s v="KE024"/>
        <s v="KE050"/>
        <s v="KE066"/>
        <s v="KE083"/>
        <s v="KE031"/>
        <s v="KE084"/>
        <s v="KE189"/>
        <s v="KE109"/>
        <s v="KE151"/>
        <s v="KE177"/>
        <s v="KE131"/>
        <s v="KE165"/>
        <s v="KE106"/>
        <s v="KE108"/>
        <s v="KE134"/>
        <s v="KE195"/>
      </sharedItems>
    </cacheField>
    <cacheField name="farm type" numFmtId="0">
      <sharedItems containsSemiMixedTypes="0" containsString="0" containsNumber="1" containsInteger="1" minValue="1" maxValue="5"/>
    </cacheField>
    <cacheField name="region" numFmtId="0">
      <sharedItems count="2">
        <s v="Vihiga"/>
        <s v="Migori"/>
      </sharedItems>
    </cacheField>
    <cacheField name="Activity" numFmtId="0">
      <sharedItems containsBlank="1"/>
    </cacheField>
    <cacheField name="Ct_HhMbrs" numFmtId="0">
      <sharedItems containsString="0" containsBlank="1" containsNumber="1" containsInteger="1" minValue="1" maxValue="1"/>
    </cacheField>
    <cacheField name="Persondays" numFmtId="0">
      <sharedItems containsString="0" containsBlank="1" containsNumber="1" containsInteger="1" minValue="1" maxValue="18000"/>
    </cacheField>
    <cacheField name="Income_Annual" numFmtId="0">
      <sharedItems containsString="0" containsBlank="1" containsNumber="1" minValue="2400" maxValue="260000"/>
    </cacheField>
    <cacheField name="annual income US$" numFmtId="0">
      <sharedItems containsBlank="1" containsMixedTypes="1" containsNumber="1" minValue="0" maxValue="3138.2000000000003"/>
    </cacheField>
    <cacheField name="Mrkt=Village?" numFmtId="0">
      <sharedItems containsBlank="1"/>
    </cacheField>
    <cacheField name="Mrkt=Nearby?" numFmtId="0">
      <sharedItems containsBlank="1"/>
    </cacheField>
    <cacheField name="Mrkt=City?" numFmtId="0">
      <sharedItems containsBlank="1" containsMixedTypes="1" containsNumber="1" containsInteger="1" minValue="0" maxValue="0"/>
    </cacheField>
    <cacheField name="Mrkt=City?2" numFmtId="0">
      <sharedItems containsBlank="1"/>
    </cacheField>
    <cacheField name="remittances" numFmtId="0">
      <sharedItems containsString="0" containsBlank="1" containsNumber="1" containsInteger="1" minValue="1000" maxValue="60000"/>
    </cacheField>
    <cacheField name="income from remittances (US$)" numFmtId="0">
      <sharedItems containsString="0" containsBlank="1" containsNumber="1" minValue="12.07" maxValue="724.2"/>
    </cacheField>
    <cacheField name="total income" numFmtId="0">
      <sharedItems containsSemiMixedTypes="0" containsString="0" containsNumber="1" minValue="1000" maxValue="260000"/>
    </cacheField>
    <cacheField name="total yearly off-farm (US$)" numFmtId="0">
      <sharedItems containsSemiMixedTypes="0" containsString="0" containsNumber="1" minValue="12.07" maxValue="3138.20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128.703804745368" createdVersion="4" refreshedVersion="4" minRefreshableVersion="3" recordCount="49">
  <cacheSource type="worksheet">
    <worksheetSource ref="A1:T1048576" sheet="crop prices"/>
  </cacheSource>
  <cacheFields count="20">
    <cacheField name="Farm_Code" numFmtId="0">
      <sharedItems containsBlank="1"/>
    </cacheField>
    <cacheField name="farm type" numFmtId="0">
      <sharedItems containsString="0" containsBlank="1" containsNumber="1" containsInteger="1" minValue="1" maxValue="5"/>
    </cacheField>
    <cacheField name="region" numFmtId="0">
      <sharedItems containsBlank="1" count="3">
        <s v="Vihiga"/>
        <s v="Migori"/>
        <m/>
      </sharedItems>
    </cacheField>
    <cacheField name="Crop_Season" numFmtId="0">
      <sharedItems containsBlank="1"/>
    </cacheField>
    <cacheField name="Crop_Type" numFmtId="0">
      <sharedItems containsBlank="1" count="15">
        <s v="banana"/>
        <s v="kale"/>
        <s v="sugarcane"/>
        <s v="trees"/>
        <s v="beans"/>
        <s v="maize"/>
        <s v="tea"/>
        <s v="cowpea"/>
        <s v="green grams"/>
        <s v="cassava"/>
        <s v="sweet potato"/>
        <s v="soybean"/>
        <s v=""/>
        <s v="groundnuts"/>
        <m/>
      </sharedItems>
    </cacheField>
    <cacheField name="Crop_Product" numFmtId="0">
      <sharedItems containsBlank="1"/>
    </cacheField>
    <cacheField name="Amount" numFmtId="0">
      <sharedItems containsString="0" containsBlank="1" containsNumber="1" containsInteger="1" minValue="3" maxValue="8"/>
    </cacheField>
    <cacheField name="Unit" numFmtId="0">
      <sharedItems containsBlank="1"/>
    </cacheField>
    <cacheField name="kg" numFmtId="0">
      <sharedItems containsString="0" containsBlank="1" containsNumber="1" containsInteger="1" minValue="1" maxValue="1000"/>
    </cacheField>
    <cacheField name="Market_Type" numFmtId="0">
      <sharedItems containsBlank="1"/>
    </cacheField>
    <cacheField name="AvgPrc_@Harvest" numFmtId="0">
      <sharedItems containsString="0" containsBlank="1" containsNumber="1" minValue="12.5" maxValue="3500"/>
    </cacheField>
    <cacheField name="AvgPrc_@Harvest/kg" numFmtId="0">
      <sharedItems containsString="0" containsBlank="1" containsNumber="1" minValue="0" maxValue="600" count="27">
        <n v="400"/>
        <m/>
        <n v="600"/>
        <n v="500"/>
        <n v="90"/>
        <n v="37.5"/>
        <n v="450"/>
        <n v="62.5"/>
        <n v="0"/>
        <n v="40"/>
        <n v="200"/>
        <n v="50"/>
        <n v="100"/>
        <n v="12.5"/>
        <n v="85"/>
        <n v="3.5"/>
        <n v="175"/>
        <n v="75"/>
        <n v="3"/>
        <n v="65"/>
        <n v="30"/>
        <n v="25"/>
        <n v="280"/>
        <n v="45"/>
        <n v="135"/>
        <n v="225"/>
        <n v="55"/>
      </sharedItems>
    </cacheField>
    <cacheField name="MinPrc_@Harvest" numFmtId="0">
      <sharedItems containsString="0" containsBlank="1" containsNumber="1" containsInteger="1" minValue="10" maxValue="1200"/>
    </cacheField>
    <cacheField name="MaxPrc_@Harvest" numFmtId="0">
      <sharedItems containsString="0" containsBlank="1" containsNumber="1" containsInteger="1" minValue="14" maxValue="3000"/>
    </cacheField>
    <cacheField name="AvgPrc_aftStorage" numFmtId="0">
      <sharedItems containsString="0" containsBlank="1" containsNumber="1" containsInteger="1" minValue="55" maxValue="500"/>
    </cacheField>
    <cacheField name="MinPrc_aftStorage" numFmtId="0">
      <sharedItems containsString="0" containsBlank="1" containsNumber="1" containsInteger="1" minValue="40" maxValue="500"/>
    </cacheField>
    <cacheField name="MaxPrc_aftStorage" numFmtId="0">
      <sharedItems containsString="0" containsBlank="1" containsNumber="1" containsInteger="1" minValue="50" maxValue="1000"/>
    </cacheField>
    <cacheField name="MaxPrc_MAH" numFmtId="0">
      <sharedItems containsBlank="1"/>
    </cacheField>
    <cacheField name="ProdSale_MAH" numFmtId="0">
      <sharedItems containsBlank="1"/>
    </cacheField>
    <cacheField name="Trans_Cost" numFmtId="0">
      <sharedItems containsString="0" containsBlank="1" containsNumber="1" containsInteger="1" minValue="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128.718319675929" createdVersion="4" refreshedVersion="4" minRefreshableVersion="3" recordCount="22">
  <cacheSource type="worksheet">
    <worksheetSource ref="A3:J25" sheet="salaries etc"/>
  </cacheSource>
  <cacheFields count="10">
    <cacheField name="Farm_Code" numFmtId="0">
      <sharedItems/>
    </cacheField>
    <cacheField name="farm type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region" numFmtId="0">
      <sharedItems count="2">
        <s v="Vihiga"/>
        <s v="Migori"/>
      </sharedItems>
    </cacheField>
    <cacheField name="Activity" numFmtId="0">
      <sharedItems/>
    </cacheField>
    <cacheField name="Ct_HhMbrs" numFmtId="0">
      <sharedItems containsString="0" containsBlank="1" containsNumber="1" containsInteger="1" minValue="1" maxValue="1"/>
    </cacheField>
    <cacheField name="Persondays" numFmtId="0">
      <sharedItems containsString="0" containsBlank="1" containsNumber="1" containsInteger="1" minValue="1" maxValue="365"/>
    </cacheField>
    <cacheField name="Income_Annual" numFmtId="0">
      <sharedItems containsString="0" containsBlank="1" containsNumber="1" minValue="2400" maxValue="260000" count="18">
        <n v="22800"/>
        <n v="25000"/>
        <n v="45625"/>
        <m/>
        <n v="156500"/>
        <n v="48937.5"/>
        <n v="16312.5"/>
        <n v="3600"/>
        <n v="260000"/>
        <n v="30000"/>
        <n v="200000"/>
        <n v="52000"/>
        <n v="33000"/>
        <n v="2400"/>
        <n v="18000"/>
        <n v="195000"/>
        <n v="56000"/>
        <n v="120000"/>
      </sharedItems>
    </cacheField>
    <cacheField name="Mrkt=Village?" numFmtId="0">
      <sharedItems/>
    </cacheField>
    <cacheField name="Mrkt=Nearby?" numFmtId="0">
      <sharedItems/>
    </cacheField>
    <cacheField name="Mrkt=City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128.720222453703" createdVersion="4" refreshedVersion="4" minRefreshableVersion="3" recordCount="22">
  <cacheSource type="worksheet">
    <worksheetSource ref="W4:AA26" sheet="off-farm total"/>
  </cacheSource>
  <cacheFields count="5">
    <cacheField name="Row Labels" numFmtId="0">
      <sharedItems/>
    </cacheField>
    <cacheField name="region" numFmtId="0">
      <sharedItems count="2">
        <s v="Migori"/>
        <s v="Vihiga"/>
      </sharedItems>
    </cacheField>
    <cacheField name="farm type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Sum of total yearly off-farm (US$)" numFmtId="1">
      <sharedItems containsSemiMixedTypes="0" containsString="0" containsNumber="1" minValue="12.07" maxValue="3500.3"/>
    </cacheField>
    <cacheField name="Sum of total income" numFmtId="0">
      <sharedItems containsSemiMixedTypes="0" containsString="0" containsNumber="1" containsInteger="1" minValue="1000" maxValue="29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n v="1"/>
    <x v="0"/>
    <m/>
    <m/>
    <m/>
    <m/>
    <n v="0"/>
    <m/>
    <m/>
    <m/>
    <m/>
    <n v="24000"/>
    <m/>
    <n v="24000"/>
    <n v="289.68"/>
  </r>
  <r>
    <x v="1"/>
    <n v="1"/>
    <x v="0"/>
    <s v="farm labour for others"/>
    <n v="1"/>
    <n v="228"/>
    <n v="22800"/>
    <n v="275.19600000000003"/>
    <s v="Yes"/>
    <s v="No"/>
    <s v="No"/>
    <s v="No"/>
    <n v="1200"/>
    <n v="14.484000000000002"/>
    <n v="24000"/>
    <n v="289.68"/>
  </r>
  <r>
    <x v="2"/>
    <n v="2"/>
    <x v="0"/>
    <s v="carpentry"/>
    <n v="1"/>
    <m/>
    <n v="25000"/>
    <m/>
    <s v="Yes"/>
    <s v="No"/>
    <s v="No"/>
    <s v="No"/>
    <m/>
    <m/>
    <n v="25000"/>
    <n v="301.75"/>
  </r>
  <r>
    <x v="2"/>
    <n v="2"/>
    <x v="0"/>
    <s v="business viz. home kiosk"/>
    <n v="1"/>
    <n v="365"/>
    <n v="25000"/>
    <n v="301.75"/>
    <s v="Yes"/>
    <s v="No"/>
    <s v="No"/>
    <s v="No"/>
    <m/>
    <m/>
    <n v="25000"/>
    <n v="301.75"/>
  </r>
  <r>
    <x v="3"/>
    <n v="2"/>
    <x v="0"/>
    <m/>
    <m/>
    <m/>
    <m/>
    <m/>
    <m/>
    <m/>
    <m/>
    <m/>
    <n v="24000"/>
    <n v="289.68"/>
    <n v="24000"/>
    <n v="289.68"/>
  </r>
  <r>
    <x v="4"/>
    <n v="3"/>
    <x v="0"/>
    <s v="fuelwood sales"/>
    <n v="1"/>
    <n v="365"/>
    <n v="45625"/>
    <n v="550.69375000000002"/>
    <s v="Yes"/>
    <s v="Yes"/>
    <s v="No"/>
    <s v="No"/>
    <n v="18000"/>
    <n v="217.26000000000002"/>
    <n v="63625"/>
    <n v="767.95375000000001"/>
  </r>
  <r>
    <x v="5"/>
    <n v="3"/>
    <x v="0"/>
    <m/>
    <m/>
    <m/>
    <m/>
    <m/>
    <m/>
    <m/>
    <n v="0"/>
    <m/>
    <n v="4000"/>
    <m/>
    <n v="4000"/>
    <n v="48.28"/>
  </r>
  <r>
    <x v="6"/>
    <n v="4"/>
    <x v="0"/>
    <s v="farm labour for others"/>
    <n v="1"/>
    <m/>
    <m/>
    <n v="0"/>
    <s v="Yes"/>
    <s v="No"/>
    <s v="No"/>
    <s v="No"/>
    <n v="2400"/>
    <n v="28.968000000000004"/>
    <n v="2400"/>
    <n v="28.968000000000004"/>
  </r>
  <r>
    <x v="7"/>
    <n v="4"/>
    <x v="0"/>
    <s v="business"/>
    <n v="1"/>
    <n v="313"/>
    <n v="156500"/>
    <n v="1888.9550000000002"/>
    <s v="No"/>
    <s v="Yes"/>
    <s v="No"/>
    <s v="No"/>
    <m/>
    <m/>
    <n v="156500"/>
    <n v="1888.9550000000002"/>
  </r>
  <r>
    <x v="8"/>
    <n v="4"/>
    <x v="0"/>
    <s v="bike taxi (boda boda)"/>
    <n v="1"/>
    <n v="195"/>
    <n v="48937.5"/>
    <n v="590.67562500000008"/>
    <s v="Yes"/>
    <s v="Yes"/>
    <s v="No"/>
    <s v="No"/>
    <m/>
    <m/>
    <n v="48937.5"/>
    <n v="590.67562500000008"/>
  </r>
  <r>
    <x v="8"/>
    <n v="4"/>
    <x v="0"/>
    <s v="contracts"/>
    <n v="1"/>
    <n v="66"/>
    <n v="16312.5"/>
    <n v="196.89187500000003"/>
    <s v="No"/>
    <s v="Yes"/>
    <s v="No"/>
    <s v="No"/>
    <m/>
    <m/>
    <n v="16312.5"/>
    <n v="196.89187500000003"/>
  </r>
  <r>
    <x v="8"/>
    <n v="4"/>
    <x v="0"/>
    <s v="farm labour for others"/>
    <n v="1"/>
    <n v="36"/>
    <n v="3600"/>
    <n v="43.452000000000005"/>
    <s v="Yes"/>
    <s v="No"/>
    <s v="No"/>
    <s v="No"/>
    <m/>
    <m/>
    <n v="3600"/>
    <n v="43.452000000000005"/>
  </r>
  <r>
    <x v="9"/>
    <n v="4"/>
    <x v="0"/>
    <s v="business viz. poshomill"/>
    <n v="1"/>
    <n v="260"/>
    <n v="260000"/>
    <n v="3138.2000000000003"/>
    <s v="Yes"/>
    <s v="No"/>
    <s v="No"/>
    <s v="No"/>
    <m/>
    <m/>
    <n v="260000"/>
    <n v="3138.2000000000003"/>
  </r>
  <r>
    <x v="10"/>
    <n v="5"/>
    <x v="0"/>
    <s v="business viz. home kiosk"/>
    <n v="1"/>
    <n v="365"/>
    <n v="30000"/>
    <n v="362.1"/>
    <s v="Yes"/>
    <s v="Yes"/>
    <s v="No"/>
    <s v="No"/>
    <n v="60000"/>
    <m/>
    <n v="90000"/>
    <n v="1086.3000000000002"/>
  </r>
  <r>
    <x v="10"/>
    <n v="5"/>
    <x v="0"/>
    <s v="salaried worker"/>
    <n v="1"/>
    <n v="365"/>
    <n v="200000"/>
    <n v="2414"/>
    <s v=""/>
    <s v="Yes"/>
    <s v=""/>
    <s v="No"/>
    <m/>
    <m/>
    <n v="200000"/>
    <n v="2414"/>
  </r>
  <r>
    <x v="11"/>
    <n v="5"/>
    <x v="0"/>
    <m/>
    <m/>
    <m/>
    <m/>
    <m/>
    <m/>
    <m/>
    <m/>
    <m/>
    <n v="60000"/>
    <n v="724.2"/>
    <n v="60000"/>
    <n v="724.2"/>
  </r>
  <r>
    <x v="12"/>
    <n v="1"/>
    <x v="1"/>
    <s v="bike taxi (boda boda)"/>
    <n v="1"/>
    <n v="200"/>
    <n v="52000"/>
    <n v="627.6400000000001"/>
    <s v="No"/>
    <s v="Yes"/>
    <s v="No"/>
    <s v="No"/>
    <m/>
    <m/>
    <n v="52000"/>
    <n v="627.6400000000001"/>
  </r>
  <r>
    <x v="13"/>
    <n v="2"/>
    <x v="1"/>
    <s v="masonry"/>
    <n v="1"/>
    <n v="66"/>
    <n v="33000"/>
    <n v="398.31"/>
    <s v="No"/>
    <s v="Yes"/>
    <s v="No"/>
    <s v="No"/>
    <m/>
    <m/>
    <n v="33000"/>
    <n v="398.31"/>
  </r>
  <r>
    <x v="14"/>
    <n v="2"/>
    <x v="1"/>
    <s v="carpentry"/>
    <n v="1"/>
    <n v="1"/>
    <n v="2400"/>
    <e v="#REF!"/>
    <s v="No"/>
    <s v="Yes"/>
    <s v="No"/>
    <s v="No"/>
    <m/>
    <m/>
    <n v="2400"/>
    <n v="28.968000000000004"/>
  </r>
  <r>
    <x v="15"/>
    <n v="2"/>
    <x v="1"/>
    <s v="farm labour for others"/>
    <n v="1"/>
    <m/>
    <n v="18000"/>
    <n v="217.26000000000002"/>
    <s v="Yes"/>
    <s v="No"/>
    <s v="No"/>
    <s v="No"/>
    <m/>
    <m/>
    <n v="18000"/>
    <n v="217.26000000000002"/>
  </r>
  <r>
    <x v="16"/>
    <n v="2"/>
    <x v="1"/>
    <m/>
    <m/>
    <m/>
    <m/>
    <m/>
    <m/>
    <m/>
    <m/>
    <m/>
    <n v="1000"/>
    <n v="12.07"/>
    <n v="1000"/>
    <n v="12.07"/>
  </r>
  <r>
    <x v="17"/>
    <n v="3"/>
    <x v="1"/>
    <s v="business viz. poshomill"/>
    <n v="1"/>
    <n v="18000"/>
    <n v="195000"/>
    <n v="2353.65"/>
    <s v="No"/>
    <s v="Yes"/>
    <s v="No"/>
    <s v="No"/>
    <m/>
    <m/>
    <n v="195000"/>
    <n v="2353.65"/>
  </r>
  <r>
    <x v="18"/>
    <n v="4"/>
    <x v="1"/>
    <s v="bike taxi (boda boda)"/>
    <n v="1"/>
    <n v="104"/>
    <n v="52000"/>
    <n v="627.6400000000001"/>
    <s v="Yes"/>
    <s v="Yes"/>
    <s v="No"/>
    <s v="No"/>
    <n v="24000"/>
    <n v="289.68"/>
    <n v="76000"/>
    <n v="917.32"/>
  </r>
  <r>
    <x v="18"/>
    <n v="4"/>
    <x v="1"/>
    <s v="Chief's secretary"/>
    <n v="1"/>
    <n v="260"/>
    <n v="52000"/>
    <n v="627.6400000000001"/>
    <s v="Yes"/>
    <s v="Yes"/>
    <s v="No"/>
    <s v="No"/>
    <m/>
    <m/>
    <n v="52000"/>
    <n v="627.6400000000001"/>
  </r>
  <r>
    <x v="19"/>
    <n v="4"/>
    <x v="1"/>
    <s v="masonry"/>
    <n v="1"/>
    <m/>
    <n v="56000"/>
    <n v="675.92000000000007"/>
    <s v="No"/>
    <s v="Yes"/>
    <s v="No"/>
    <s v="No"/>
    <m/>
    <m/>
    <n v="56000"/>
    <n v="675.92000000000007"/>
  </r>
  <r>
    <x v="20"/>
    <n v="5"/>
    <x v="1"/>
    <s v="salaried worker"/>
    <n v="1"/>
    <m/>
    <n v="120000"/>
    <n v="1448.4"/>
    <s v="No"/>
    <s v="Yes"/>
    <s v="No"/>
    <s v="No"/>
    <m/>
    <m/>
    <n v="120000"/>
    <n v="1448.4"/>
  </r>
  <r>
    <x v="21"/>
    <n v="5"/>
    <x v="1"/>
    <s v=""/>
    <m/>
    <m/>
    <m/>
    <n v="0"/>
    <s v=""/>
    <s v=""/>
    <s v=""/>
    <s v=""/>
    <n v="60000"/>
    <m/>
    <n v="60000"/>
    <n v="724.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9">
  <r>
    <s v="KE003"/>
    <n v="2"/>
    <x v="0"/>
    <s v="2011A"/>
    <x v="0"/>
    <s v="banana"/>
    <m/>
    <s v="bunch"/>
    <m/>
    <s v="Local"/>
    <n v="400"/>
    <x v="0"/>
    <n v="200"/>
    <n v="600"/>
    <n v="450"/>
    <n v="300"/>
    <n v="600"/>
    <s v=""/>
    <s v="apr"/>
    <m/>
  </r>
  <r>
    <s v="KE005"/>
    <n v="1"/>
    <x v="0"/>
    <s v="2011A"/>
    <x v="1"/>
    <s v=""/>
    <m/>
    <s v=""/>
    <m/>
    <s v=""/>
    <m/>
    <x v="1"/>
    <m/>
    <m/>
    <m/>
    <m/>
    <m/>
    <s v=""/>
    <s v=""/>
    <m/>
  </r>
  <r>
    <s v="KE005"/>
    <n v="1"/>
    <x v="0"/>
    <s v="2011A"/>
    <x v="0"/>
    <s v="banana"/>
    <m/>
    <s v="bunch"/>
    <m/>
    <s v="Urban"/>
    <n v="400"/>
    <x v="0"/>
    <n v="300"/>
    <n v="500"/>
    <n v="400"/>
    <n v="300"/>
    <n v="500"/>
    <s v=""/>
    <s v=""/>
    <m/>
  </r>
  <r>
    <s v="KE005"/>
    <n v="1"/>
    <x v="0"/>
    <s v="2011A"/>
    <x v="2"/>
    <s v="sugarcane"/>
    <m/>
    <s v="cane"/>
    <m/>
    <s v="Middlemen"/>
    <m/>
    <x v="1"/>
    <n v="30"/>
    <m/>
    <m/>
    <m/>
    <m/>
    <s v=""/>
    <s v=""/>
    <m/>
  </r>
  <r>
    <s v="KE005"/>
    <n v="1"/>
    <x v="0"/>
    <s v="2011A"/>
    <x v="3"/>
    <s v="wood/poles"/>
    <m/>
    <s v=""/>
    <m/>
    <s v="Urban"/>
    <n v="600"/>
    <x v="2"/>
    <n v="200"/>
    <n v="1000"/>
    <m/>
    <m/>
    <m/>
    <s v=""/>
    <s v=""/>
    <m/>
  </r>
  <r>
    <s v="KE031"/>
    <n v="5"/>
    <x v="0"/>
    <s v="2011A"/>
    <x v="0"/>
    <s v="banana"/>
    <m/>
    <s v="kilogram"/>
    <n v="1"/>
    <s v="Local"/>
    <n v="500"/>
    <x v="3"/>
    <n v="300"/>
    <n v="600"/>
    <n v="500"/>
    <n v="300"/>
    <n v="600"/>
    <s v=""/>
    <s v=""/>
    <m/>
  </r>
  <r>
    <s v="KE039"/>
    <n v="2"/>
    <x v="0"/>
    <s v="2011A"/>
    <x v="4"/>
    <s v="bean grain"/>
    <m/>
    <s v="kilogram"/>
    <n v="1"/>
    <s v="Middlemen"/>
    <n v="90"/>
    <x v="4"/>
    <n v="80"/>
    <n v="100"/>
    <m/>
    <n v="80"/>
    <n v="100"/>
    <s v="aug"/>
    <s v=""/>
    <n v="0"/>
  </r>
  <r>
    <s v="KE039"/>
    <n v="2"/>
    <x v="0"/>
    <s v="2011A"/>
    <x v="5"/>
    <s v="maize grain"/>
    <m/>
    <s v="tin"/>
    <n v="2"/>
    <s v="Middlemen"/>
    <n v="75"/>
    <x v="5"/>
    <n v="70"/>
    <n v="80"/>
    <m/>
    <n v="100"/>
    <n v="120"/>
    <s v="may-jul"/>
    <s v=""/>
    <n v="0"/>
  </r>
  <r>
    <s v="KE043"/>
    <n v="3"/>
    <x v="0"/>
    <s v="2011A"/>
    <x v="0"/>
    <s v="banana"/>
    <m/>
    <s v=""/>
    <m/>
    <s v="Local"/>
    <n v="450"/>
    <x v="6"/>
    <n v="400"/>
    <n v="500"/>
    <m/>
    <n v="500"/>
    <n v="1000"/>
    <s v=""/>
    <s v=""/>
    <m/>
  </r>
  <r>
    <s v="KE043"/>
    <n v="3"/>
    <x v="0"/>
    <s v="2011A"/>
    <x v="6"/>
    <s v="tea leaves"/>
    <m/>
    <s v=""/>
    <m/>
    <s v="Urban (KTDA, Mudete)"/>
    <m/>
    <x v="1"/>
    <m/>
    <m/>
    <m/>
    <m/>
    <m/>
    <s v=""/>
    <s v=""/>
    <m/>
  </r>
  <r>
    <s v="KE047"/>
    <n v="2"/>
    <x v="0"/>
    <s v="2011A"/>
    <x v="0"/>
    <s v="banana"/>
    <m/>
    <s v="bunch"/>
    <m/>
    <s v="Local"/>
    <m/>
    <x v="1"/>
    <m/>
    <m/>
    <m/>
    <m/>
    <m/>
    <s v=""/>
    <s v=""/>
    <m/>
  </r>
  <r>
    <s v="KE047"/>
    <n v="2"/>
    <x v="0"/>
    <s v="2011A"/>
    <x v="4"/>
    <s v="bean grain"/>
    <m/>
    <s v="tin"/>
    <n v="2"/>
    <s v="Local"/>
    <n v="125"/>
    <x v="7"/>
    <n v="100"/>
    <n v="150"/>
    <n v="175"/>
    <n v="150"/>
    <n v="200"/>
    <s v="planting"/>
    <s v=""/>
    <n v="0"/>
  </r>
  <r>
    <s v="KE047"/>
    <n v="2"/>
    <x v="0"/>
    <s v="2011A"/>
    <x v="7"/>
    <s v="cowpea"/>
    <m/>
    <s v="kilogram"/>
    <n v="1"/>
    <s v="Local"/>
    <m/>
    <x v="8"/>
    <m/>
    <m/>
    <m/>
    <m/>
    <m/>
    <s v=""/>
    <s v=""/>
    <m/>
  </r>
  <r>
    <s v="KE047"/>
    <n v="2"/>
    <x v="0"/>
    <s v="2011A"/>
    <x v="5"/>
    <s v="maize grain"/>
    <m/>
    <s v="tin"/>
    <n v="2"/>
    <s v="Local"/>
    <n v="80"/>
    <x v="9"/>
    <n v="60"/>
    <n v="100"/>
    <n v="100"/>
    <n v="80"/>
    <n v="130"/>
    <s v="may-jun"/>
    <s v=""/>
    <n v="0"/>
  </r>
  <r>
    <s v="KE050"/>
    <n v="4"/>
    <x v="0"/>
    <s v="2011B"/>
    <x v="1"/>
    <s v="kales"/>
    <n v="3"/>
    <s v="weekly"/>
    <m/>
    <s v="Middlemen+Local"/>
    <n v="600"/>
    <x v="10"/>
    <m/>
    <n v="600"/>
    <m/>
    <m/>
    <m/>
    <s v="throughout"/>
    <s v=""/>
    <m/>
  </r>
  <r>
    <s v="KE057"/>
    <n v="5"/>
    <x v="0"/>
    <s v="2010A"/>
    <x v="5"/>
    <s v="maize grain"/>
    <m/>
    <s v="kilogram"/>
    <n v="1"/>
    <s v="Middlemen+Urban"/>
    <n v="50"/>
    <x v="11"/>
    <m/>
    <n v="50"/>
    <m/>
    <m/>
    <n v="60"/>
    <s v="may+jun+oct"/>
    <s v="3"/>
    <n v="60"/>
  </r>
  <r>
    <s v="KE057"/>
    <n v="5"/>
    <x v="0"/>
    <s v="2011A"/>
    <x v="4"/>
    <s v="bean grain"/>
    <m/>
    <s v="kilogram"/>
    <n v="1"/>
    <s v="Middlemen+Urban"/>
    <n v="100"/>
    <x v="12"/>
    <m/>
    <n v="100"/>
    <m/>
    <m/>
    <n v="100"/>
    <s v="aug+sep"/>
    <s v="3"/>
    <n v="60"/>
  </r>
  <r>
    <s v="KE072"/>
    <n v="3"/>
    <x v="0"/>
    <s v="2011B"/>
    <x v="6"/>
    <s v="shrub"/>
    <m/>
    <s v="kilogram"/>
    <n v="1"/>
    <s v="Urban"/>
    <m/>
    <x v="8"/>
    <n v="10"/>
    <m/>
    <m/>
    <m/>
    <m/>
    <s v=""/>
    <s v=""/>
    <m/>
  </r>
  <r>
    <s v="KE072"/>
    <n v="3"/>
    <x v="0"/>
    <s v="2011B"/>
    <x v="3"/>
    <s v="wood/poles"/>
    <m/>
    <s v="tree"/>
    <m/>
    <s v="Middlemen+Local"/>
    <n v="475"/>
    <x v="1"/>
    <n v="150"/>
    <n v="800"/>
    <m/>
    <m/>
    <m/>
    <s v=""/>
    <s v=""/>
    <m/>
  </r>
  <r>
    <s v="KE084"/>
    <n v="5"/>
    <x v="0"/>
    <s v="2011A"/>
    <x v="0"/>
    <s v="banana"/>
    <m/>
    <s v="bunch"/>
    <m/>
    <s v="Local"/>
    <n v="500"/>
    <x v="3"/>
    <n v="450"/>
    <n v="600"/>
    <m/>
    <m/>
    <m/>
    <s v=""/>
    <s v=""/>
    <m/>
  </r>
  <r>
    <s v="KE084"/>
    <n v="5"/>
    <x v="0"/>
    <s v="2011A"/>
    <x v="5"/>
    <s v="maize grain"/>
    <m/>
    <s v="kilogram"/>
    <n v="1"/>
    <s v="Local"/>
    <n v="100"/>
    <x v="12"/>
    <n v="80"/>
    <n v="150"/>
    <m/>
    <m/>
    <m/>
    <s v="mar-may"/>
    <s v="mar-may"/>
    <m/>
  </r>
  <r>
    <s v="KE084"/>
    <n v="5"/>
    <x v="0"/>
    <s v="2011A"/>
    <x v="6"/>
    <s v="tea leaves"/>
    <m/>
    <s v="kilogram"/>
    <n v="1"/>
    <s v="Urban"/>
    <n v="12.5"/>
    <x v="13"/>
    <n v="10"/>
    <n v="14"/>
    <m/>
    <m/>
    <m/>
    <s v=""/>
    <s v=""/>
    <n v="50"/>
  </r>
  <r>
    <s v="KE104"/>
    <n v="3"/>
    <x v="1"/>
    <s v="2011A"/>
    <x v="5"/>
    <s v="maize grain"/>
    <m/>
    <s v="kilogram"/>
    <n v="1"/>
    <s v="Local"/>
    <n v="85"/>
    <x v="14"/>
    <n v="70"/>
    <n v="100"/>
    <n v="125"/>
    <n v="100"/>
    <n v="150"/>
    <s v=""/>
    <s v=""/>
    <m/>
  </r>
  <r>
    <s v="KE104"/>
    <n v="3"/>
    <x v="1"/>
    <s v="2011B"/>
    <x v="2"/>
    <s v="sugarcane"/>
    <m/>
    <s v="tonne"/>
    <n v="1000"/>
    <s v="Urban (SONY)"/>
    <n v="3500"/>
    <x v="15"/>
    <m/>
    <m/>
    <m/>
    <m/>
    <m/>
    <s v=""/>
    <s v=""/>
    <m/>
  </r>
  <r>
    <s v="KE106"/>
    <n v="4"/>
    <x v="1"/>
    <s v="2011A"/>
    <x v="4"/>
    <s v="bean grain"/>
    <m/>
    <s v="kilogram"/>
    <n v="1"/>
    <s v="Middlemen+Local"/>
    <n v="175"/>
    <x v="16"/>
    <n v="150"/>
    <n v="200"/>
    <n v="225"/>
    <n v="200"/>
    <n v="250"/>
    <s v="sep+oct"/>
    <s v="sep+oct"/>
    <n v="0"/>
  </r>
  <r>
    <s v="KE106"/>
    <n v="4"/>
    <x v="1"/>
    <s v="2011A"/>
    <x v="5"/>
    <s v="maize grain"/>
    <m/>
    <s v="kilogram"/>
    <n v="1"/>
    <s v="Middlemen+Local"/>
    <n v="75"/>
    <x v="17"/>
    <n v="70"/>
    <n v="80"/>
    <n v="100"/>
    <n v="80"/>
    <n v="150"/>
    <s v="oct"/>
    <s v="sep+oct"/>
    <n v="0"/>
  </r>
  <r>
    <s v="KE106"/>
    <n v="4"/>
    <x v="1"/>
    <s v="2011B"/>
    <x v="8"/>
    <s v=""/>
    <m/>
    <s v="kilogram"/>
    <n v="1"/>
    <s v=""/>
    <m/>
    <x v="8"/>
    <n v="250"/>
    <m/>
    <m/>
    <m/>
    <m/>
    <s v="through out"/>
    <s v="through out"/>
    <n v="0"/>
  </r>
  <r>
    <s v="KE108"/>
    <n v="4"/>
    <x v="1"/>
    <s v="2011A"/>
    <x v="4"/>
    <s v="bean grain"/>
    <m/>
    <s v=""/>
    <m/>
    <s v="Middlemen+Local"/>
    <n v="75"/>
    <x v="17"/>
    <n v="50"/>
    <n v="100"/>
    <m/>
    <n v="65"/>
    <n v="100"/>
    <s v=""/>
    <s v="3"/>
    <m/>
  </r>
  <r>
    <s v="KE108"/>
    <n v="4"/>
    <x v="1"/>
    <s v="2011A"/>
    <x v="5"/>
    <s v="maize grain"/>
    <m/>
    <s v=""/>
    <m/>
    <s v="Middlemen+Local"/>
    <n v="40"/>
    <x v="9"/>
    <n v="20"/>
    <n v="60"/>
    <n v="55"/>
    <n v="45"/>
    <n v="65"/>
    <s v="3 months"/>
    <s v="3"/>
    <n v="0"/>
  </r>
  <r>
    <s v="KE108"/>
    <n v="4"/>
    <x v="1"/>
    <s v="2011A"/>
    <x v="2"/>
    <s v="sugarcane"/>
    <m/>
    <s v="tonne"/>
    <n v="1000"/>
    <s v="Urban (SONY)"/>
    <n v="3000"/>
    <x v="18"/>
    <m/>
    <n v="3000"/>
    <m/>
    <m/>
    <m/>
    <s v=""/>
    <s v=""/>
    <m/>
  </r>
  <r>
    <s v="KE109"/>
    <n v="2"/>
    <x v="1"/>
    <s v="2011A"/>
    <x v="5"/>
    <s v=""/>
    <m/>
    <s v=""/>
    <m/>
    <s v="Local"/>
    <n v="65"/>
    <x v="19"/>
    <n v="60"/>
    <n v="70"/>
    <n v="175"/>
    <n v="150"/>
    <n v="200"/>
    <s v="apr-may+nov-dec"/>
    <s v="nov"/>
    <n v="0"/>
  </r>
  <r>
    <s v="KE116"/>
    <n v="5"/>
    <x v="1"/>
    <s v="2011A"/>
    <x v="4"/>
    <s v="bean grain"/>
    <m/>
    <s v="kilogram"/>
    <n v="1"/>
    <s v=""/>
    <m/>
    <x v="8"/>
    <n v="60"/>
    <n v="200"/>
    <m/>
    <n v="80"/>
    <n v="100"/>
    <s v=""/>
    <s v=""/>
    <n v="200"/>
  </r>
  <r>
    <s v="KE116"/>
    <n v="5"/>
    <x v="1"/>
    <s v="2011A"/>
    <x v="9"/>
    <s v="cassava"/>
    <m/>
    <s v="bag"/>
    <n v="50"/>
    <s v="Local"/>
    <n v="1500"/>
    <x v="20"/>
    <m/>
    <m/>
    <m/>
    <m/>
    <m/>
    <s v=""/>
    <s v=""/>
    <m/>
  </r>
  <r>
    <s v="KE116"/>
    <n v="5"/>
    <x v="1"/>
    <s v="2011A"/>
    <x v="5"/>
    <s v="maize grain"/>
    <m/>
    <s v="kilogram"/>
    <n v="1"/>
    <s v="Local"/>
    <n v="75"/>
    <x v="17"/>
    <n v="50"/>
    <n v="100"/>
    <n v="120"/>
    <n v="100"/>
    <n v="140"/>
    <s v=""/>
    <s v=""/>
    <n v="200"/>
  </r>
  <r>
    <s v="KE116"/>
    <n v="5"/>
    <x v="1"/>
    <s v="2011A"/>
    <x v="10"/>
    <s v="sweet potato"/>
    <m/>
    <s v="bag"/>
    <n v="50"/>
    <s v="Local"/>
    <n v="1250"/>
    <x v="21"/>
    <n v="1000"/>
    <n v="1500"/>
    <m/>
    <m/>
    <m/>
    <s v=""/>
    <s v=""/>
    <m/>
  </r>
  <r>
    <s v="KE131"/>
    <n v="3"/>
    <x v="1"/>
    <s v="2011A"/>
    <x v="4"/>
    <s v="bean grain"/>
    <m/>
    <s v=""/>
    <m/>
    <s v="Middlemen+Local"/>
    <n v="175"/>
    <x v="16"/>
    <n v="150"/>
    <n v="200"/>
    <m/>
    <n v="200"/>
    <n v="250"/>
    <s v="oct"/>
    <s v=""/>
    <n v="0"/>
  </r>
  <r>
    <s v="KE131"/>
    <n v="3"/>
    <x v="1"/>
    <s v="2011A"/>
    <x v="11"/>
    <s v="bean grain"/>
    <m/>
    <s v="kilogram"/>
    <n v="1"/>
    <s v="Urban"/>
    <n v="50"/>
    <x v="11"/>
    <m/>
    <n v="50"/>
    <m/>
    <m/>
    <n v="60"/>
    <s v="Sep"/>
    <s v=""/>
    <n v="0"/>
  </r>
  <r>
    <s v="KE134"/>
    <n v="5"/>
    <x v="1"/>
    <s v="2011A"/>
    <x v="0"/>
    <s v="banana"/>
    <m/>
    <s v="bunch"/>
    <m/>
    <s v="Middlemen+Local"/>
    <n v="280"/>
    <x v="22"/>
    <n v="180"/>
    <n v="280"/>
    <m/>
    <m/>
    <m/>
    <s v=""/>
    <s v="Dec"/>
    <m/>
  </r>
  <r>
    <s v="KE134"/>
    <n v="5"/>
    <x v="1"/>
    <s v="2011A"/>
    <x v="5"/>
    <s v="maize grain"/>
    <m/>
    <s v="kilogram"/>
    <n v="1"/>
    <s v="Local"/>
    <n v="45"/>
    <x v="23"/>
    <n v="40"/>
    <n v="50"/>
    <m/>
    <n v="40"/>
    <n v="50"/>
    <s v=""/>
    <s v="May,Jun,Dec"/>
    <n v="100"/>
  </r>
  <r>
    <s v="KE134"/>
    <n v="5"/>
    <x v="1"/>
    <s v="2011A"/>
    <x v="2"/>
    <s v="sugarcane"/>
    <m/>
    <s v="tonne"/>
    <n v="1000"/>
    <s v="Urban (SONY)"/>
    <n v="3500"/>
    <x v="15"/>
    <m/>
    <m/>
    <m/>
    <m/>
    <m/>
    <s v=""/>
    <s v=""/>
    <m/>
  </r>
  <r>
    <s v="KE150"/>
    <n v="1"/>
    <x v="1"/>
    <s v="2011A"/>
    <x v="12"/>
    <s v=""/>
    <m/>
    <s v=""/>
    <m/>
    <s v=""/>
    <m/>
    <x v="1"/>
    <m/>
    <m/>
    <m/>
    <m/>
    <m/>
    <s v=""/>
    <s v=""/>
    <m/>
  </r>
  <r>
    <s v="KE151"/>
    <n v="2"/>
    <x v="1"/>
    <s v="2011A"/>
    <x v="0"/>
    <s v="banana"/>
    <m/>
    <s v=""/>
    <m/>
    <s v=""/>
    <n v="135"/>
    <x v="24"/>
    <n v="70"/>
    <n v="200"/>
    <m/>
    <m/>
    <m/>
    <s v=""/>
    <s v=""/>
    <m/>
  </r>
  <r>
    <s v="KE156"/>
    <n v="2"/>
    <x v="1"/>
    <s v="2011A"/>
    <x v="5"/>
    <s v="maize grain"/>
    <m/>
    <s v=""/>
    <m/>
    <s v=""/>
    <n v="75"/>
    <x v="17"/>
    <n v="70"/>
    <n v="80"/>
    <n v="115"/>
    <n v="100"/>
    <n v="130"/>
    <s v="May,Jun,Dec"/>
    <s v="Not sold"/>
    <m/>
  </r>
  <r>
    <s v="KE156"/>
    <n v="2"/>
    <x v="1"/>
    <s v="2011A"/>
    <x v="1"/>
    <s v="vegetables"/>
    <n v="8"/>
    <s v="bag"/>
    <n v="50"/>
    <s v="Local"/>
    <n v="1500"/>
    <x v="20"/>
    <n v="1200"/>
    <n v="3000"/>
    <m/>
    <m/>
    <m/>
    <s v="Nov-Dec"/>
    <s v="All year round; perishable"/>
    <m/>
  </r>
  <r>
    <s v="KE165"/>
    <n v="3"/>
    <x v="1"/>
    <s v="2011A"/>
    <x v="4"/>
    <s v="bean grain"/>
    <m/>
    <s v=""/>
    <m/>
    <s v=""/>
    <m/>
    <x v="1"/>
    <m/>
    <m/>
    <m/>
    <m/>
    <m/>
    <s v=""/>
    <s v=""/>
    <m/>
  </r>
  <r>
    <s v="KE165"/>
    <n v="3"/>
    <x v="1"/>
    <s v="2011A"/>
    <x v="13"/>
    <s v="groundnuts"/>
    <m/>
    <s v=""/>
    <m/>
    <s v="Local"/>
    <n v="225"/>
    <x v="25"/>
    <n v="200"/>
    <n v="250"/>
    <m/>
    <n v="200"/>
    <n v="250"/>
    <s v=""/>
    <s v=""/>
    <m/>
  </r>
  <r>
    <s v="KE165"/>
    <n v="3"/>
    <x v="1"/>
    <s v="2011A"/>
    <x v="5"/>
    <s v="maize grain"/>
    <m/>
    <s v=""/>
    <m/>
    <s v="Local"/>
    <n v="55"/>
    <x v="26"/>
    <n v="40"/>
    <n v="70"/>
    <m/>
    <n v="100"/>
    <n v="120"/>
    <s v="3 months"/>
    <s v=""/>
    <m/>
  </r>
  <r>
    <s v="KE165"/>
    <n v="3"/>
    <x v="1"/>
    <s v="2011A"/>
    <x v="2"/>
    <s v="sugarcane"/>
    <m/>
    <s v="tonne"/>
    <n v="1000"/>
    <s v="Urban (SONY)"/>
    <n v="3000"/>
    <x v="18"/>
    <m/>
    <n v="3000"/>
    <m/>
    <m/>
    <m/>
    <s v=""/>
    <s v=""/>
    <m/>
  </r>
  <r>
    <m/>
    <m/>
    <x v="2"/>
    <m/>
    <x v="14"/>
    <m/>
    <m/>
    <m/>
    <m/>
    <m/>
    <m/>
    <x v="1"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2">
  <r>
    <s v="KE085"/>
    <x v="0"/>
    <x v="0"/>
    <s v="farm labour for others"/>
    <n v="1"/>
    <n v="228"/>
    <x v="0"/>
    <s v="Yes"/>
    <s v="No"/>
    <s v="No"/>
  </r>
  <r>
    <s v="KE003"/>
    <x v="1"/>
    <x v="0"/>
    <s v="carpentry"/>
    <n v="1"/>
    <m/>
    <x v="1"/>
    <s v="Yes"/>
    <s v="No"/>
    <s v="No"/>
  </r>
  <r>
    <s v="KE003"/>
    <x v="1"/>
    <x v="0"/>
    <s v="business viz. home kiosk"/>
    <n v="1"/>
    <n v="365"/>
    <x v="1"/>
    <s v="Yes"/>
    <s v="No"/>
    <s v="No"/>
  </r>
  <r>
    <s v="KE043"/>
    <x v="2"/>
    <x v="0"/>
    <s v="fuelwood sales"/>
    <n v="1"/>
    <n v="365"/>
    <x v="2"/>
    <s v="Yes"/>
    <s v="Yes"/>
    <s v="No"/>
  </r>
  <r>
    <s v="KE024"/>
    <x v="3"/>
    <x v="0"/>
    <s v="farm labour for others"/>
    <n v="1"/>
    <m/>
    <x v="3"/>
    <s v="Yes"/>
    <s v="No"/>
    <s v="No"/>
  </r>
  <r>
    <s v="KE050"/>
    <x v="3"/>
    <x v="0"/>
    <s v="business"/>
    <n v="1"/>
    <n v="313"/>
    <x v="4"/>
    <s v="No"/>
    <s v="Yes"/>
    <s v="No"/>
  </r>
  <r>
    <s v="KE066"/>
    <x v="3"/>
    <x v="0"/>
    <s v="bike taxi (boda boda)"/>
    <n v="1"/>
    <n v="195"/>
    <x v="5"/>
    <s v="Yes"/>
    <s v="Yes"/>
    <s v="No"/>
  </r>
  <r>
    <s v="KE066"/>
    <x v="3"/>
    <x v="0"/>
    <s v="contracts"/>
    <n v="1"/>
    <n v="66"/>
    <x v="6"/>
    <s v="No"/>
    <s v="Yes"/>
    <s v="No"/>
  </r>
  <r>
    <s v="KE066"/>
    <x v="3"/>
    <x v="0"/>
    <s v="farm labour for others"/>
    <n v="1"/>
    <n v="36"/>
    <x v="7"/>
    <s v="Yes"/>
    <s v="No"/>
    <s v="No"/>
  </r>
  <r>
    <s v="KE083"/>
    <x v="3"/>
    <x v="0"/>
    <s v="business viz. poshomill"/>
    <n v="1"/>
    <n v="260"/>
    <x v="8"/>
    <s v="Yes"/>
    <s v="No"/>
    <s v="No"/>
  </r>
  <r>
    <s v="KE031"/>
    <x v="4"/>
    <x v="0"/>
    <s v="business viz. home kiosk"/>
    <n v="1"/>
    <n v="365"/>
    <x v="9"/>
    <s v="Yes"/>
    <s v="Yes"/>
    <s v="No"/>
  </r>
  <r>
    <s v="KE031"/>
    <x v="4"/>
    <x v="0"/>
    <s v="salaried worker"/>
    <n v="1"/>
    <n v="365"/>
    <x v="10"/>
    <s v=""/>
    <s v="Yes"/>
    <s v=""/>
  </r>
  <r>
    <s v="KE189"/>
    <x v="0"/>
    <x v="1"/>
    <s v="bike taxi (boda boda)"/>
    <n v="1"/>
    <n v="200"/>
    <x v="11"/>
    <s v="No"/>
    <s v="Yes"/>
    <s v="No"/>
  </r>
  <r>
    <s v="KE109"/>
    <x v="1"/>
    <x v="1"/>
    <s v="masonry"/>
    <n v="1"/>
    <n v="66"/>
    <x v="12"/>
    <s v="No"/>
    <s v="Yes"/>
    <s v="No"/>
  </r>
  <r>
    <s v="KE151"/>
    <x v="1"/>
    <x v="1"/>
    <s v="carpentry"/>
    <n v="1"/>
    <n v="1"/>
    <x v="13"/>
    <s v="No"/>
    <s v="Yes"/>
    <s v="No"/>
  </r>
  <r>
    <s v="KE177"/>
    <x v="1"/>
    <x v="1"/>
    <s v="farm labour for others"/>
    <n v="1"/>
    <m/>
    <x v="14"/>
    <s v="Yes"/>
    <s v="No"/>
    <s v="No"/>
  </r>
  <r>
    <s v="KE165"/>
    <x v="2"/>
    <x v="1"/>
    <s v="business viz. poshomill"/>
    <n v="1"/>
    <m/>
    <x v="15"/>
    <s v="No"/>
    <s v="Yes"/>
    <s v="No"/>
  </r>
  <r>
    <s v="KE106"/>
    <x v="3"/>
    <x v="1"/>
    <s v="bike taxi (boda boda)"/>
    <n v="1"/>
    <n v="104"/>
    <x v="11"/>
    <s v="Yes"/>
    <s v="Yes"/>
    <s v="No"/>
  </r>
  <r>
    <s v="KE108"/>
    <x v="3"/>
    <x v="1"/>
    <s v="masonry"/>
    <n v="1"/>
    <m/>
    <x v="16"/>
    <s v="No"/>
    <s v="Yes"/>
    <s v="No"/>
  </r>
  <r>
    <s v="KE106"/>
    <x v="3"/>
    <x v="1"/>
    <s v="Chief's secretary"/>
    <n v="1"/>
    <n v="260"/>
    <x v="11"/>
    <s v="Yes"/>
    <s v="Yes"/>
    <s v="No"/>
  </r>
  <r>
    <s v="KE134"/>
    <x v="4"/>
    <x v="1"/>
    <s v="salaried worker"/>
    <n v="1"/>
    <m/>
    <x v="17"/>
    <s v="No"/>
    <s v="Yes"/>
    <s v="No"/>
  </r>
  <r>
    <s v="KE195"/>
    <x v="4"/>
    <x v="1"/>
    <s v=""/>
    <m/>
    <m/>
    <x v="3"/>
    <s v=""/>
    <s v=""/>
    <s v="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2">
  <r>
    <s v="KE189"/>
    <x v="0"/>
    <x v="0"/>
    <n v="627.6400000000001"/>
    <n v="52000"/>
  </r>
  <r>
    <s v="KE109"/>
    <x v="0"/>
    <x v="1"/>
    <n v="398.31"/>
    <n v="33000"/>
  </r>
  <r>
    <s v="KE151"/>
    <x v="0"/>
    <x v="1"/>
    <n v="28.968000000000004"/>
    <n v="2400"/>
  </r>
  <r>
    <s v="KE177"/>
    <x v="0"/>
    <x v="1"/>
    <n v="217.26000000000002"/>
    <n v="18000"/>
  </r>
  <r>
    <s v="KE131"/>
    <x v="0"/>
    <x v="2"/>
    <n v="12.07"/>
    <n v="1000"/>
  </r>
  <r>
    <s v="KE165"/>
    <x v="0"/>
    <x v="2"/>
    <n v="2353.65"/>
    <n v="195000"/>
  </r>
  <r>
    <s v="KE106"/>
    <x v="0"/>
    <x v="3"/>
    <n v="1544.96"/>
    <n v="128000"/>
  </r>
  <r>
    <s v="KE108"/>
    <x v="0"/>
    <x v="3"/>
    <n v="675.92000000000007"/>
    <n v="56000"/>
  </r>
  <r>
    <s v="KE134"/>
    <x v="0"/>
    <x v="4"/>
    <n v="1448.4"/>
    <n v="120000"/>
  </r>
  <r>
    <s v="KE195"/>
    <x v="0"/>
    <x v="4"/>
    <n v="724.2"/>
    <n v="60000"/>
  </r>
  <r>
    <s v="KE005"/>
    <x v="1"/>
    <x v="0"/>
    <n v="289.68"/>
    <n v="24000"/>
  </r>
  <r>
    <s v="KE085"/>
    <x v="1"/>
    <x v="0"/>
    <n v="289.68"/>
    <n v="24000"/>
  </r>
  <r>
    <s v="KE003"/>
    <x v="1"/>
    <x v="1"/>
    <n v="603.5"/>
    <n v="50000"/>
  </r>
  <r>
    <s v="KE047"/>
    <x v="1"/>
    <x v="1"/>
    <n v="289.68"/>
    <n v="24000"/>
  </r>
  <r>
    <s v="KE043"/>
    <x v="1"/>
    <x v="2"/>
    <n v="767.95375000000001"/>
    <n v="63625"/>
  </r>
  <r>
    <s v="KE072"/>
    <x v="1"/>
    <x v="2"/>
    <n v="48.28"/>
    <n v="4000"/>
  </r>
  <r>
    <s v="KE024"/>
    <x v="1"/>
    <x v="3"/>
    <n v="28.968000000000004"/>
    <n v="2400"/>
  </r>
  <r>
    <s v="KE050"/>
    <x v="1"/>
    <x v="3"/>
    <n v="1888.9550000000002"/>
    <n v="156500"/>
  </r>
  <r>
    <s v="KE066"/>
    <x v="1"/>
    <x v="3"/>
    <n v="831.01950000000011"/>
    <n v="68850"/>
  </r>
  <r>
    <s v="KE083"/>
    <x v="1"/>
    <x v="3"/>
    <n v="3138.2000000000003"/>
    <n v="260000"/>
  </r>
  <r>
    <s v="KE031"/>
    <x v="1"/>
    <x v="4"/>
    <n v="3500.3"/>
    <n v="290000"/>
  </r>
  <r>
    <s v="KE084"/>
    <x v="1"/>
    <x v="4"/>
    <n v="724.2"/>
    <n v="6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7" cacheId="6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B29:C42" firstHeaderRow="1" firstDataRow="1" firstDataCol="1"/>
  <pivotFields count="10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dataField="1" showAll="0">
      <items count="19">
        <item x="13"/>
        <item x="7"/>
        <item x="6"/>
        <item x="14"/>
        <item x="0"/>
        <item x="1"/>
        <item x="9"/>
        <item x="12"/>
        <item x="2"/>
        <item x="5"/>
        <item x="11"/>
        <item x="16"/>
        <item x="17"/>
        <item x="4"/>
        <item x="15"/>
        <item x="10"/>
        <item x="8"/>
        <item x="3"/>
        <item t="default"/>
      </items>
    </pivotField>
    <pivotField showAll="0"/>
    <pivotField showAll="0"/>
    <pivotField showAll="0"/>
  </pivotFields>
  <rowFields count="2">
    <field x="2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Income_Annual" fld="6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7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C4:AD17" firstHeaderRow="1" firstDataRow="1" firstDataCol="1"/>
  <pivotFields count="5">
    <pivotField showAll="0"/>
    <pivotField axis="axisRow" showAll="0">
      <items count="3">
        <item x="0"/>
        <item x="1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dataField="1" numFmtId="1" showAll="0"/>
    <pivotField showAll="0"/>
  </pivotFields>
  <rowFields count="2">
    <field x="1"/>
    <field x="2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Sum of total yearly off-farm (US$)" fld="3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5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S4:U29" firstHeaderRow="0" firstDataRow="1" firstDataCol="1"/>
  <pivotFields count="16">
    <pivotField axis="axisRow" showAll="0">
      <items count="23">
        <item x="2"/>
        <item x="0"/>
        <item x="6"/>
        <item x="10"/>
        <item x="4"/>
        <item x="3"/>
        <item x="7"/>
        <item x="8"/>
        <item x="5"/>
        <item x="9"/>
        <item x="11"/>
        <item x="1"/>
        <item x="18"/>
        <item x="19"/>
        <item x="13"/>
        <item x="16"/>
        <item x="20"/>
        <item x="14"/>
        <item x="17"/>
        <item x="15"/>
        <item x="12"/>
        <item x="21"/>
        <item t="default"/>
      </items>
    </pivotField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</pivotFields>
  <rowFields count="2">
    <field x="2"/>
    <field x="0"/>
  </rowFields>
  <rowItems count="25">
    <i>
      <x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total yearly off-farm (US$)" fld="15" baseField="0" baseItem="0"/>
    <dataField name="Sum of total income" fld="1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6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V2:W26" firstHeaderRow="1" firstDataRow="1" firstDataCol="1"/>
  <pivotFields count="20">
    <pivotField showAll="0"/>
    <pivotField showAll="0"/>
    <pivotField axis="axisRow" showAll="0">
      <items count="4">
        <item x="1"/>
        <item x="0"/>
        <item x="2"/>
        <item t="default"/>
      </items>
    </pivotField>
    <pivotField showAll="0"/>
    <pivotField axis="axisRow" showAll="0">
      <items count="16">
        <item x="12"/>
        <item x="0"/>
        <item x="4"/>
        <item x="9"/>
        <item x="7"/>
        <item x="8"/>
        <item x="13"/>
        <item x="1"/>
        <item x="5"/>
        <item x="11"/>
        <item x="2"/>
        <item x="10"/>
        <item x="6"/>
        <item x="3"/>
        <item x="14"/>
        <item t="default"/>
      </items>
    </pivotField>
    <pivotField showAll="0"/>
    <pivotField showAll="0"/>
    <pivotField showAll="0"/>
    <pivotField showAll="0" defaultSubtotal="0"/>
    <pivotField showAll="0"/>
    <pivotField showAll="0"/>
    <pivotField dataField="1" showAll="0" defaultSubtotal="0">
      <items count="27">
        <item x="8"/>
        <item x="18"/>
        <item x="15"/>
        <item x="13"/>
        <item x="21"/>
        <item x="20"/>
        <item x="5"/>
        <item x="9"/>
        <item x="23"/>
        <item x="11"/>
        <item x="26"/>
        <item x="7"/>
        <item x="19"/>
        <item x="17"/>
        <item x="14"/>
        <item x="4"/>
        <item x="12"/>
        <item x="24"/>
        <item x="16"/>
        <item x="10"/>
        <item x="25"/>
        <item x="22"/>
        <item x="0"/>
        <item x="6"/>
        <item x="3"/>
        <item x="2"/>
        <item x="1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"/>
    <field x="4"/>
  </rowFields>
  <rowItems count="24">
    <i>
      <x/>
    </i>
    <i r="1">
      <x/>
    </i>
    <i r="1">
      <x v="1"/>
    </i>
    <i r="1">
      <x v="2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 v="1"/>
    </i>
    <i r="1">
      <x v="2"/>
    </i>
    <i r="1">
      <x v="4"/>
    </i>
    <i r="1">
      <x v="7"/>
    </i>
    <i r="1">
      <x v="8"/>
    </i>
    <i r="1">
      <x v="10"/>
    </i>
    <i r="1">
      <x v="12"/>
    </i>
    <i r="1">
      <x v="13"/>
    </i>
    <i>
      <x v="2"/>
    </i>
    <i r="1">
      <x v="14"/>
    </i>
    <i t="grand">
      <x/>
    </i>
  </rowItems>
  <colItems count="1">
    <i/>
  </colItems>
  <dataFields count="1">
    <dataField name="Count of AvgPrc_@Harvest/kg" fld="11" subtotal="count" baseField="4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mailto:AvgPrc_@Harvest/kg" TargetMode="Externa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topLeftCell="A23" workbookViewId="0">
      <selection activeCell="A5" sqref="A5:A53"/>
    </sheetView>
  </sheetViews>
  <sheetFormatPr defaultRowHeight="15" x14ac:dyDescent="0.25"/>
  <cols>
    <col min="10" max="12" width="9.5703125" customWidth="1"/>
    <col min="13" max="14" width="9.28515625" customWidth="1"/>
    <col min="15" max="15" width="9.5703125" customWidth="1"/>
  </cols>
  <sheetData>
    <row r="1" spans="1:22" x14ac:dyDescent="0.25">
      <c r="A1" t="s">
        <v>94</v>
      </c>
      <c r="C1" t="s">
        <v>102</v>
      </c>
    </row>
    <row r="2" spans="1:22" x14ac:dyDescent="0.25">
      <c r="A2" t="s">
        <v>129</v>
      </c>
      <c r="U2" s="1"/>
      <c r="V2" s="1"/>
    </row>
    <row r="3" spans="1:22" x14ac:dyDescent="0.25">
      <c r="A3" t="s">
        <v>103</v>
      </c>
    </row>
    <row r="5" spans="1:22" x14ac:dyDescent="0.25">
      <c r="A5" t="s">
        <v>0</v>
      </c>
      <c r="B5" t="s">
        <v>124</v>
      </c>
      <c r="C5" t="s">
        <v>139</v>
      </c>
      <c r="D5" t="s">
        <v>1</v>
      </c>
      <c r="E5" t="s">
        <v>2</v>
      </c>
      <c r="F5" t="s">
        <v>3</v>
      </c>
      <c r="G5" t="s">
        <v>4</v>
      </c>
      <c r="H5" t="s">
        <v>5</v>
      </c>
      <c r="I5" t="s">
        <v>6</v>
      </c>
      <c r="J5" t="s">
        <v>130</v>
      </c>
      <c r="K5" t="s">
        <v>131</v>
      </c>
      <c r="L5" t="s">
        <v>132</v>
      </c>
      <c r="M5" t="s">
        <v>133</v>
      </c>
      <c r="N5" t="s">
        <v>134</v>
      </c>
      <c r="O5" t="s">
        <v>135</v>
      </c>
      <c r="P5" t="s">
        <v>7</v>
      </c>
      <c r="Q5" t="s">
        <v>8</v>
      </c>
      <c r="R5" t="s">
        <v>9</v>
      </c>
      <c r="S5" t="s">
        <v>10</v>
      </c>
    </row>
    <row r="6" spans="1:22" x14ac:dyDescent="0.25">
      <c r="A6" t="s">
        <v>34</v>
      </c>
      <c r="B6">
        <v>2</v>
      </c>
      <c r="C6" t="s">
        <v>140</v>
      </c>
      <c r="D6" t="s">
        <v>12</v>
      </c>
      <c r="E6" t="s">
        <v>27</v>
      </c>
      <c r="F6" t="s">
        <v>27</v>
      </c>
      <c r="H6" t="s">
        <v>28</v>
      </c>
      <c r="I6" t="s">
        <v>23</v>
      </c>
      <c r="J6">
        <v>400</v>
      </c>
      <c r="K6">
        <v>200</v>
      </c>
      <c r="L6">
        <v>600</v>
      </c>
      <c r="M6">
        <v>450</v>
      </c>
      <c r="N6">
        <v>300</v>
      </c>
      <c r="O6">
        <v>600</v>
      </c>
      <c r="P6" t="s">
        <v>13</v>
      </c>
      <c r="Q6" t="s">
        <v>35</v>
      </c>
      <c r="S6" t="s">
        <v>13</v>
      </c>
    </row>
    <row r="7" spans="1:22" x14ac:dyDescent="0.25">
      <c r="A7" t="s">
        <v>19</v>
      </c>
      <c r="B7">
        <v>1</v>
      </c>
      <c r="C7" t="s">
        <v>140</v>
      </c>
      <c r="D7" t="s">
        <v>12</v>
      </c>
      <c r="E7" t="s">
        <v>20</v>
      </c>
      <c r="F7" t="s">
        <v>13</v>
      </c>
      <c r="H7" t="s">
        <v>13</v>
      </c>
      <c r="I7" t="s">
        <v>13</v>
      </c>
      <c r="P7" t="s">
        <v>13</v>
      </c>
      <c r="Q7" t="s">
        <v>13</v>
      </c>
      <c r="S7" t="s">
        <v>13</v>
      </c>
    </row>
    <row r="8" spans="1:22" x14ac:dyDescent="0.25">
      <c r="A8" t="s">
        <v>19</v>
      </c>
      <c r="B8">
        <v>1</v>
      </c>
      <c r="C8" t="s">
        <v>140</v>
      </c>
      <c r="D8" t="s">
        <v>12</v>
      </c>
      <c r="E8" t="s">
        <v>27</v>
      </c>
      <c r="F8" t="s">
        <v>27</v>
      </c>
      <c r="H8" t="s">
        <v>28</v>
      </c>
      <c r="I8" t="s">
        <v>29</v>
      </c>
      <c r="J8">
        <v>400</v>
      </c>
      <c r="K8">
        <v>300</v>
      </c>
      <c r="L8">
        <v>500</v>
      </c>
      <c r="M8">
        <v>400</v>
      </c>
      <c r="N8">
        <v>300</v>
      </c>
      <c r="O8">
        <v>500</v>
      </c>
      <c r="P8" t="s">
        <v>13</v>
      </c>
      <c r="Q8" t="s">
        <v>13</v>
      </c>
      <c r="S8" t="s">
        <v>13</v>
      </c>
    </row>
    <row r="9" spans="1:22" x14ac:dyDescent="0.25">
      <c r="A9" t="s">
        <v>19</v>
      </c>
      <c r="B9">
        <v>1</v>
      </c>
      <c r="C9" t="s">
        <v>140</v>
      </c>
      <c r="D9" t="s">
        <v>12</v>
      </c>
      <c r="E9" t="s">
        <v>79</v>
      </c>
      <c r="F9" t="s">
        <v>79</v>
      </c>
      <c r="H9" t="s">
        <v>84</v>
      </c>
      <c r="I9" t="s">
        <v>53</v>
      </c>
      <c r="K9">
        <v>30</v>
      </c>
      <c r="P9" t="s">
        <v>13</v>
      </c>
      <c r="Q9" t="s">
        <v>13</v>
      </c>
      <c r="S9" t="s">
        <v>13</v>
      </c>
    </row>
    <row r="10" spans="1:22" x14ac:dyDescent="0.25">
      <c r="A10" t="s">
        <v>19</v>
      </c>
      <c r="B10">
        <v>1</v>
      </c>
      <c r="C10" t="s">
        <v>140</v>
      </c>
      <c r="D10" t="s">
        <v>12</v>
      </c>
      <c r="E10" t="s">
        <v>91</v>
      </c>
      <c r="F10" t="s">
        <v>92</v>
      </c>
      <c r="H10" t="s">
        <v>13</v>
      </c>
      <c r="I10" t="s">
        <v>29</v>
      </c>
      <c r="J10">
        <v>600</v>
      </c>
      <c r="K10">
        <v>200</v>
      </c>
      <c r="L10">
        <v>1000</v>
      </c>
      <c r="P10" t="s">
        <v>13</v>
      </c>
      <c r="Q10" t="s">
        <v>13</v>
      </c>
      <c r="S10" t="s">
        <v>13</v>
      </c>
    </row>
    <row r="11" spans="1:22" x14ac:dyDescent="0.25">
      <c r="A11" t="s">
        <v>136</v>
      </c>
      <c r="B11">
        <v>5</v>
      </c>
      <c r="C11" t="s">
        <v>140</v>
      </c>
      <c r="D11" t="s">
        <v>12</v>
      </c>
      <c r="E11" t="s">
        <v>27</v>
      </c>
      <c r="F11" t="s">
        <v>27</v>
      </c>
      <c r="H11" t="s">
        <v>17</v>
      </c>
      <c r="I11" t="s">
        <v>23</v>
      </c>
      <c r="J11">
        <v>500</v>
      </c>
      <c r="K11">
        <v>300</v>
      </c>
      <c r="L11">
        <v>600</v>
      </c>
      <c r="M11">
        <v>500</v>
      </c>
      <c r="N11">
        <v>300</v>
      </c>
      <c r="O11">
        <v>600</v>
      </c>
      <c r="P11" t="s">
        <v>13</v>
      </c>
      <c r="Q11" t="s">
        <v>13</v>
      </c>
      <c r="S11" t="s">
        <v>13</v>
      </c>
    </row>
    <row r="12" spans="1:22" x14ac:dyDescent="0.25">
      <c r="A12" t="s">
        <v>52</v>
      </c>
      <c r="B12">
        <v>2</v>
      </c>
      <c r="C12" t="s">
        <v>140</v>
      </c>
      <c r="D12" t="s">
        <v>12</v>
      </c>
      <c r="E12" t="s">
        <v>38</v>
      </c>
      <c r="F12" t="s">
        <v>39</v>
      </c>
      <c r="H12" t="s">
        <v>17</v>
      </c>
      <c r="I12" t="s">
        <v>53</v>
      </c>
      <c r="K12">
        <v>80</v>
      </c>
      <c r="L12">
        <v>100</v>
      </c>
      <c r="N12">
        <v>80</v>
      </c>
      <c r="O12">
        <v>100</v>
      </c>
      <c r="P12" t="s">
        <v>54</v>
      </c>
      <c r="Q12" t="s">
        <v>13</v>
      </c>
      <c r="R12">
        <v>0</v>
      </c>
      <c r="S12" t="s">
        <v>13</v>
      </c>
    </row>
    <row r="13" spans="1:22" x14ac:dyDescent="0.25">
      <c r="A13" t="s">
        <v>52</v>
      </c>
      <c r="B13">
        <v>2</v>
      </c>
      <c r="C13" t="s">
        <v>140</v>
      </c>
      <c r="D13" t="s">
        <v>12</v>
      </c>
      <c r="E13" t="s">
        <v>22</v>
      </c>
      <c r="F13" t="s">
        <v>64</v>
      </c>
      <c r="H13" t="s">
        <v>50</v>
      </c>
      <c r="I13" t="s">
        <v>53</v>
      </c>
      <c r="K13">
        <v>70</v>
      </c>
      <c r="L13">
        <v>80</v>
      </c>
      <c r="N13">
        <v>100</v>
      </c>
      <c r="O13">
        <v>120</v>
      </c>
      <c r="P13" t="s">
        <v>65</v>
      </c>
      <c r="Q13" t="s">
        <v>13</v>
      </c>
      <c r="R13">
        <v>0</v>
      </c>
      <c r="S13" t="s">
        <v>13</v>
      </c>
    </row>
    <row r="14" spans="1:22" x14ac:dyDescent="0.25">
      <c r="A14" t="s">
        <v>36</v>
      </c>
      <c r="B14">
        <v>3</v>
      </c>
      <c r="C14" t="s">
        <v>140</v>
      </c>
      <c r="D14" t="s">
        <v>12</v>
      </c>
      <c r="E14" t="s">
        <v>27</v>
      </c>
      <c r="F14" t="s">
        <v>27</v>
      </c>
      <c r="H14" t="s">
        <v>13</v>
      </c>
      <c r="I14" t="s">
        <v>23</v>
      </c>
      <c r="K14">
        <v>400</v>
      </c>
      <c r="L14">
        <v>500</v>
      </c>
      <c r="N14">
        <v>500</v>
      </c>
      <c r="O14">
        <v>1000</v>
      </c>
      <c r="P14" t="s">
        <v>13</v>
      </c>
      <c r="Q14" t="s">
        <v>13</v>
      </c>
      <c r="S14" t="s">
        <v>13</v>
      </c>
    </row>
    <row r="15" spans="1:22" x14ac:dyDescent="0.25">
      <c r="A15" t="s">
        <v>36</v>
      </c>
      <c r="B15">
        <v>3</v>
      </c>
      <c r="C15" t="s">
        <v>140</v>
      </c>
      <c r="D15" t="s">
        <v>12</v>
      </c>
      <c r="E15" t="s">
        <v>77</v>
      </c>
      <c r="F15" t="s">
        <v>86</v>
      </c>
      <c r="H15" t="s">
        <v>13</v>
      </c>
      <c r="I15" t="s">
        <v>87</v>
      </c>
      <c r="P15" t="s">
        <v>13</v>
      </c>
      <c r="Q15" t="s">
        <v>13</v>
      </c>
      <c r="S15" t="s">
        <v>13</v>
      </c>
    </row>
    <row r="16" spans="1:22" x14ac:dyDescent="0.25">
      <c r="A16" t="s">
        <v>30</v>
      </c>
      <c r="B16">
        <v>2</v>
      </c>
      <c r="C16" t="s">
        <v>140</v>
      </c>
      <c r="D16" t="s">
        <v>12</v>
      </c>
      <c r="E16" t="s">
        <v>27</v>
      </c>
      <c r="F16" t="s">
        <v>27</v>
      </c>
      <c r="H16" t="s">
        <v>28</v>
      </c>
      <c r="I16" t="s">
        <v>23</v>
      </c>
      <c r="P16" t="s">
        <v>13</v>
      </c>
      <c r="Q16" t="s">
        <v>13</v>
      </c>
      <c r="S16" t="s">
        <v>13</v>
      </c>
    </row>
    <row r="17" spans="1:19" x14ac:dyDescent="0.25">
      <c r="A17" t="s">
        <v>30</v>
      </c>
      <c r="B17">
        <v>2</v>
      </c>
      <c r="C17" t="s">
        <v>140</v>
      </c>
      <c r="D17" t="s">
        <v>12</v>
      </c>
      <c r="E17" t="s">
        <v>38</v>
      </c>
      <c r="F17" t="s">
        <v>39</v>
      </c>
      <c r="H17" t="s">
        <v>50</v>
      </c>
      <c r="I17" t="s">
        <v>23</v>
      </c>
      <c r="J17">
        <v>125</v>
      </c>
      <c r="K17">
        <v>100</v>
      </c>
      <c r="L17">
        <v>150</v>
      </c>
      <c r="M17">
        <v>175</v>
      </c>
      <c r="N17">
        <v>150</v>
      </c>
      <c r="O17">
        <v>200</v>
      </c>
      <c r="P17" t="s">
        <v>51</v>
      </c>
      <c r="Q17" t="s">
        <v>13</v>
      </c>
      <c r="R17">
        <v>0</v>
      </c>
      <c r="S17" t="s">
        <v>13</v>
      </c>
    </row>
    <row r="18" spans="1:19" x14ac:dyDescent="0.25">
      <c r="A18" t="s">
        <v>30</v>
      </c>
      <c r="B18">
        <v>2</v>
      </c>
      <c r="C18" t="s">
        <v>140</v>
      </c>
      <c r="D18" t="s">
        <v>12</v>
      </c>
      <c r="E18" t="s">
        <v>58</v>
      </c>
      <c r="F18" t="s">
        <v>58</v>
      </c>
      <c r="H18" t="s">
        <v>17</v>
      </c>
      <c r="I18" t="s">
        <v>23</v>
      </c>
      <c r="P18" t="s">
        <v>13</v>
      </c>
      <c r="Q18" t="s">
        <v>13</v>
      </c>
      <c r="S18" t="s">
        <v>13</v>
      </c>
    </row>
    <row r="19" spans="1:19" x14ac:dyDescent="0.25">
      <c r="A19" t="s">
        <v>30</v>
      </c>
      <c r="B19">
        <v>2</v>
      </c>
      <c r="C19" t="s">
        <v>140</v>
      </c>
      <c r="D19" t="s">
        <v>12</v>
      </c>
      <c r="E19" t="s">
        <v>22</v>
      </c>
      <c r="F19" t="s">
        <v>64</v>
      </c>
      <c r="H19" t="s">
        <v>50</v>
      </c>
      <c r="I19" t="s">
        <v>23</v>
      </c>
      <c r="J19">
        <v>80</v>
      </c>
      <c r="K19">
        <v>60</v>
      </c>
      <c r="L19">
        <v>100</v>
      </c>
      <c r="M19">
        <v>100</v>
      </c>
      <c r="N19">
        <v>80</v>
      </c>
      <c r="O19">
        <v>130</v>
      </c>
      <c r="P19" t="s">
        <v>74</v>
      </c>
      <c r="Q19" t="s">
        <v>13</v>
      </c>
      <c r="R19">
        <v>0</v>
      </c>
      <c r="S19" t="s">
        <v>13</v>
      </c>
    </row>
    <row r="20" spans="1:19" x14ac:dyDescent="0.25">
      <c r="A20" t="s">
        <v>60</v>
      </c>
      <c r="B20">
        <v>4</v>
      </c>
      <c r="C20" t="s">
        <v>140</v>
      </c>
      <c r="D20" t="s">
        <v>15</v>
      </c>
      <c r="E20" t="s">
        <v>20</v>
      </c>
      <c r="F20" t="s">
        <v>61</v>
      </c>
      <c r="G20">
        <v>3</v>
      </c>
      <c r="H20" t="s">
        <v>62</v>
      </c>
      <c r="I20" t="s">
        <v>32</v>
      </c>
      <c r="L20">
        <v>600</v>
      </c>
      <c r="P20" t="s">
        <v>63</v>
      </c>
      <c r="Q20" t="s">
        <v>13</v>
      </c>
      <c r="S20" t="s">
        <v>13</v>
      </c>
    </row>
    <row r="21" spans="1:19" x14ac:dyDescent="0.25">
      <c r="A21" t="s">
        <v>47</v>
      </c>
      <c r="B21">
        <v>5</v>
      </c>
      <c r="C21" t="s">
        <v>140</v>
      </c>
      <c r="D21" t="s">
        <v>72</v>
      </c>
      <c r="E21" t="s">
        <v>22</v>
      </c>
      <c r="F21" t="s">
        <v>64</v>
      </c>
      <c r="H21" t="s">
        <v>17</v>
      </c>
      <c r="I21" t="s">
        <v>48</v>
      </c>
      <c r="L21">
        <v>50</v>
      </c>
      <c r="O21">
        <v>60</v>
      </c>
      <c r="P21" t="s">
        <v>73</v>
      </c>
      <c r="Q21" t="s">
        <v>43</v>
      </c>
      <c r="R21">
        <v>60</v>
      </c>
      <c r="S21" t="s">
        <v>13</v>
      </c>
    </row>
    <row r="22" spans="1:19" x14ac:dyDescent="0.25">
      <c r="A22" t="s">
        <v>47</v>
      </c>
      <c r="B22">
        <v>5</v>
      </c>
      <c r="C22" t="s">
        <v>140</v>
      </c>
      <c r="D22" t="s">
        <v>12</v>
      </c>
      <c r="E22" t="s">
        <v>38</v>
      </c>
      <c r="F22" t="s">
        <v>39</v>
      </c>
      <c r="H22" t="s">
        <v>17</v>
      </c>
      <c r="I22" t="s">
        <v>48</v>
      </c>
      <c r="L22">
        <v>100</v>
      </c>
      <c r="O22">
        <v>100</v>
      </c>
      <c r="P22" t="s">
        <v>49</v>
      </c>
      <c r="Q22" t="s">
        <v>43</v>
      </c>
      <c r="R22">
        <v>60</v>
      </c>
      <c r="S22" t="s">
        <v>13</v>
      </c>
    </row>
    <row r="23" spans="1:19" x14ac:dyDescent="0.25">
      <c r="A23" t="s">
        <v>76</v>
      </c>
      <c r="B23">
        <v>3</v>
      </c>
      <c r="C23" t="s">
        <v>140</v>
      </c>
      <c r="D23" t="s">
        <v>15</v>
      </c>
      <c r="E23" t="s">
        <v>77</v>
      </c>
      <c r="F23" t="s">
        <v>78</v>
      </c>
      <c r="H23" t="s">
        <v>17</v>
      </c>
      <c r="I23" t="s">
        <v>29</v>
      </c>
      <c r="K23">
        <v>10</v>
      </c>
      <c r="P23" t="s">
        <v>13</v>
      </c>
      <c r="Q23" t="s">
        <v>13</v>
      </c>
      <c r="S23" t="s">
        <v>13</v>
      </c>
    </row>
    <row r="24" spans="1:19" x14ac:dyDescent="0.25">
      <c r="A24" t="s">
        <v>76</v>
      </c>
      <c r="B24">
        <v>3</v>
      </c>
      <c r="C24" t="s">
        <v>140</v>
      </c>
      <c r="D24" t="s">
        <v>15</v>
      </c>
      <c r="E24" t="s">
        <v>91</v>
      </c>
      <c r="F24" t="s">
        <v>92</v>
      </c>
      <c r="H24" t="s">
        <v>93</v>
      </c>
      <c r="I24" t="s">
        <v>32</v>
      </c>
      <c r="K24">
        <v>150</v>
      </c>
      <c r="L24">
        <v>800</v>
      </c>
      <c r="P24" t="s">
        <v>13</v>
      </c>
      <c r="Q24" t="s">
        <v>13</v>
      </c>
      <c r="S24" t="s">
        <v>13</v>
      </c>
    </row>
    <row r="25" spans="1:19" x14ac:dyDescent="0.25">
      <c r="A25" t="s">
        <v>137</v>
      </c>
      <c r="B25">
        <v>5</v>
      </c>
      <c r="C25" t="s">
        <v>140</v>
      </c>
      <c r="D25" t="s">
        <v>12</v>
      </c>
      <c r="E25" t="s">
        <v>27</v>
      </c>
      <c r="F25" t="s">
        <v>27</v>
      </c>
      <c r="H25" t="s">
        <v>28</v>
      </c>
      <c r="I25" t="s">
        <v>23</v>
      </c>
      <c r="J25">
        <v>500</v>
      </c>
      <c r="K25">
        <v>450</v>
      </c>
      <c r="L25">
        <v>600</v>
      </c>
      <c r="P25" t="s">
        <v>13</v>
      </c>
      <c r="Q25" t="s">
        <v>13</v>
      </c>
      <c r="S25" t="s">
        <v>13</v>
      </c>
    </row>
    <row r="26" spans="1:19" x14ac:dyDescent="0.25">
      <c r="A26" t="s">
        <v>137</v>
      </c>
      <c r="B26">
        <v>5</v>
      </c>
      <c r="C26" t="s">
        <v>140</v>
      </c>
      <c r="D26" t="s">
        <v>12</v>
      </c>
      <c r="E26" t="s">
        <v>22</v>
      </c>
      <c r="F26" t="s">
        <v>64</v>
      </c>
      <c r="H26" t="s">
        <v>17</v>
      </c>
      <c r="I26" t="s">
        <v>23</v>
      </c>
      <c r="J26">
        <v>100</v>
      </c>
      <c r="K26">
        <v>80</v>
      </c>
      <c r="L26">
        <v>150</v>
      </c>
      <c r="P26" t="s">
        <v>138</v>
      </c>
      <c r="Q26" t="s">
        <v>138</v>
      </c>
      <c r="S26" t="s">
        <v>13</v>
      </c>
    </row>
    <row r="27" spans="1:19" x14ac:dyDescent="0.25">
      <c r="A27" t="s">
        <v>137</v>
      </c>
      <c r="B27">
        <v>5</v>
      </c>
      <c r="C27" t="s">
        <v>140</v>
      </c>
      <c r="D27" t="s">
        <v>12</v>
      </c>
      <c r="E27" t="s">
        <v>77</v>
      </c>
      <c r="F27" t="s">
        <v>86</v>
      </c>
      <c r="H27" t="s">
        <v>17</v>
      </c>
      <c r="I27" t="s">
        <v>29</v>
      </c>
      <c r="J27">
        <v>12.5</v>
      </c>
      <c r="K27">
        <v>10</v>
      </c>
      <c r="L27">
        <v>14</v>
      </c>
      <c r="P27" t="s">
        <v>13</v>
      </c>
      <c r="Q27" t="s">
        <v>13</v>
      </c>
      <c r="R27">
        <v>50</v>
      </c>
      <c r="S27" t="s">
        <v>13</v>
      </c>
    </row>
    <row r="28" spans="1:19" x14ac:dyDescent="0.25">
      <c r="A28" t="s">
        <v>75</v>
      </c>
      <c r="B28">
        <v>3</v>
      </c>
      <c r="C28" t="s">
        <v>141</v>
      </c>
      <c r="D28" t="s">
        <v>12</v>
      </c>
      <c r="E28" t="s">
        <v>22</v>
      </c>
      <c r="F28" t="s">
        <v>64</v>
      </c>
      <c r="H28" t="s">
        <v>17</v>
      </c>
      <c r="I28" t="s">
        <v>23</v>
      </c>
      <c r="J28">
        <v>85</v>
      </c>
      <c r="K28">
        <v>70</v>
      </c>
      <c r="L28">
        <v>100</v>
      </c>
      <c r="M28">
        <v>125</v>
      </c>
      <c r="N28">
        <v>100</v>
      </c>
      <c r="O28">
        <v>150</v>
      </c>
      <c r="P28" t="s">
        <v>13</v>
      </c>
      <c r="Q28" t="s">
        <v>13</v>
      </c>
      <c r="S28" t="s">
        <v>13</v>
      </c>
    </row>
    <row r="29" spans="1:19" x14ac:dyDescent="0.25">
      <c r="A29" t="s">
        <v>75</v>
      </c>
      <c r="B29">
        <v>3</v>
      </c>
      <c r="C29" t="s">
        <v>141</v>
      </c>
      <c r="D29" t="s">
        <v>15</v>
      </c>
      <c r="E29" t="s">
        <v>79</v>
      </c>
      <c r="F29" t="s">
        <v>79</v>
      </c>
      <c r="H29" t="s">
        <v>80</v>
      </c>
      <c r="I29" t="s">
        <v>81</v>
      </c>
      <c r="J29">
        <v>3500</v>
      </c>
      <c r="P29" t="s">
        <v>13</v>
      </c>
      <c r="Q29" t="s">
        <v>13</v>
      </c>
      <c r="S29" t="s">
        <v>83</v>
      </c>
    </row>
    <row r="30" spans="1:19" x14ac:dyDescent="0.25">
      <c r="A30" t="s">
        <v>14</v>
      </c>
      <c r="B30">
        <v>4</v>
      </c>
      <c r="C30" t="s">
        <v>141</v>
      </c>
      <c r="D30" t="s">
        <v>12</v>
      </c>
      <c r="E30" t="s">
        <v>38</v>
      </c>
      <c r="F30" t="s">
        <v>39</v>
      </c>
      <c r="H30" t="s">
        <v>17</v>
      </c>
      <c r="I30" t="s">
        <v>32</v>
      </c>
      <c r="J30">
        <v>175</v>
      </c>
      <c r="K30">
        <v>150</v>
      </c>
      <c r="L30">
        <v>200</v>
      </c>
      <c r="M30">
        <v>225</v>
      </c>
      <c r="N30">
        <v>200</v>
      </c>
      <c r="O30">
        <v>250</v>
      </c>
      <c r="P30" t="s">
        <v>46</v>
      </c>
      <c r="Q30" t="s">
        <v>46</v>
      </c>
      <c r="R30">
        <v>0</v>
      </c>
      <c r="S30" t="s">
        <v>13</v>
      </c>
    </row>
    <row r="31" spans="1:19" x14ac:dyDescent="0.25">
      <c r="A31" t="s">
        <v>14</v>
      </c>
      <c r="B31">
        <v>4</v>
      </c>
      <c r="C31" t="s">
        <v>141</v>
      </c>
      <c r="D31" t="s">
        <v>12</v>
      </c>
      <c r="E31" t="s">
        <v>22</v>
      </c>
      <c r="F31" t="s">
        <v>64</v>
      </c>
      <c r="H31" t="s">
        <v>17</v>
      </c>
      <c r="I31" t="s">
        <v>32</v>
      </c>
      <c r="J31">
        <v>75</v>
      </c>
      <c r="K31">
        <v>70</v>
      </c>
      <c r="L31">
        <v>80</v>
      </c>
      <c r="M31">
        <v>100</v>
      </c>
      <c r="N31">
        <v>80</v>
      </c>
      <c r="O31">
        <v>150</v>
      </c>
      <c r="P31" t="s">
        <v>70</v>
      </c>
      <c r="Q31" t="s">
        <v>46</v>
      </c>
      <c r="R31">
        <v>0</v>
      </c>
      <c r="S31" t="s">
        <v>13</v>
      </c>
    </row>
    <row r="32" spans="1:19" x14ac:dyDescent="0.25">
      <c r="A32" t="s">
        <v>14</v>
      </c>
      <c r="B32">
        <v>4</v>
      </c>
      <c r="C32" t="s">
        <v>141</v>
      </c>
      <c r="D32" t="s">
        <v>15</v>
      </c>
      <c r="E32" t="s">
        <v>16</v>
      </c>
      <c r="F32" t="s">
        <v>13</v>
      </c>
      <c r="H32" t="s">
        <v>17</v>
      </c>
      <c r="I32" t="s">
        <v>13</v>
      </c>
      <c r="K32">
        <v>250</v>
      </c>
      <c r="P32" t="s">
        <v>18</v>
      </c>
      <c r="Q32" t="s">
        <v>18</v>
      </c>
      <c r="R32">
        <v>0</v>
      </c>
      <c r="S32" t="s">
        <v>13</v>
      </c>
    </row>
    <row r="33" spans="1:19" x14ac:dyDescent="0.25">
      <c r="A33" t="s">
        <v>42</v>
      </c>
      <c r="B33">
        <v>4</v>
      </c>
      <c r="C33" t="s">
        <v>141</v>
      </c>
      <c r="D33" t="s">
        <v>12</v>
      </c>
      <c r="E33" t="s">
        <v>38</v>
      </c>
      <c r="F33" t="s">
        <v>39</v>
      </c>
      <c r="H33" t="s">
        <v>13</v>
      </c>
      <c r="I33" t="s">
        <v>32</v>
      </c>
      <c r="J33">
        <v>75</v>
      </c>
      <c r="K33">
        <v>50</v>
      </c>
      <c r="L33">
        <v>100</v>
      </c>
      <c r="N33">
        <v>65</v>
      </c>
      <c r="O33">
        <v>100</v>
      </c>
      <c r="P33" t="s">
        <v>13</v>
      </c>
      <c r="Q33" t="s">
        <v>43</v>
      </c>
      <c r="S33" t="s">
        <v>13</v>
      </c>
    </row>
    <row r="34" spans="1:19" x14ac:dyDescent="0.25">
      <c r="A34" t="s">
        <v>42</v>
      </c>
      <c r="B34">
        <v>4</v>
      </c>
      <c r="C34" t="s">
        <v>141</v>
      </c>
      <c r="D34" t="s">
        <v>12</v>
      </c>
      <c r="E34" t="s">
        <v>22</v>
      </c>
      <c r="F34" t="s">
        <v>64</v>
      </c>
      <c r="H34" t="s">
        <v>13</v>
      </c>
      <c r="I34" t="s">
        <v>32</v>
      </c>
      <c r="J34">
        <v>40</v>
      </c>
      <c r="K34">
        <v>20</v>
      </c>
      <c r="L34">
        <v>60</v>
      </c>
      <c r="M34">
        <v>55</v>
      </c>
      <c r="N34">
        <v>45</v>
      </c>
      <c r="O34">
        <v>65</v>
      </c>
      <c r="P34" t="s">
        <v>69</v>
      </c>
      <c r="Q34" t="s">
        <v>43</v>
      </c>
      <c r="R34">
        <v>0</v>
      </c>
      <c r="S34" t="s">
        <v>13</v>
      </c>
    </row>
    <row r="35" spans="1:19" x14ac:dyDescent="0.25">
      <c r="A35" t="s">
        <v>42</v>
      </c>
      <c r="B35">
        <v>4</v>
      </c>
      <c r="C35" t="s">
        <v>141</v>
      </c>
      <c r="D35" t="s">
        <v>12</v>
      </c>
      <c r="E35" t="s">
        <v>79</v>
      </c>
      <c r="F35" t="s">
        <v>79</v>
      </c>
      <c r="H35" t="s">
        <v>80</v>
      </c>
      <c r="I35" t="s">
        <v>81</v>
      </c>
      <c r="L35">
        <v>3000</v>
      </c>
      <c r="P35" t="s">
        <v>13</v>
      </c>
      <c r="Q35" t="s">
        <v>13</v>
      </c>
      <c r="S35" t="s">
        <v>13</v>
      </c>
    </row>
    <row r="36" spans="1:19" x14ac:dyDescent="0.25">
      <c r="A36" t="s">
        <v>21</v>
      </c>
      <c r="B36">
        <v>2</v>
      </c>
      <c r="C36" t="s">
        <v>141</v>
      </c>
      <c r="D36" t="s">
        <v>12</v>
      </c>
      <c r="E36" t="s">
        <v>22</v>
      </c>
      <c r="F36" t="s">
        <v>13</v>
      </c>
      <c r="H36" t="s">
        <v>13</v>
      </c>
      <c r="I36" t="s">
        <v>23</v>
      </c>
      <c r="J36">
        <v>65</v>
      </c>
      <c r="K36">
        <v>60</v>
      </c>
      <c r="L36">
        <v>70</v>
      </c>
      <c r="M36">
        <v>175</v>
      </c>
      <c r="N36">
        <v>150</v>
      </c>
      <c r="O36">
        <v>200</v>
      </c>
      <c r="P36" t="s">
        <v>24</v>
      </c>
      <c r="Q36" t="s">
        <v>25</v>
      </c>
      <c r="R36">
        <v>0</v>
      </c>
      <c r="S36" t="s">
        <v>13</v>
      </c>
    </row>
    <row r="37" spans="1:19" x14ac:dyDescent="0.25">
      <c r="A37" t="s">
        <v>37</v>
      </c>
      <c r="B37">
        <v>5</v>
      </c>
      <c r="C37" t="s">
        <v>141</v>
      </c>
      <c r="D37" t="s">
        <v>12</v>
      </c>
      <c r="E37" t="s">
        <v>38</v>
      </c>
      <c r="F37" t="s">
        <v>39</v>
      </c>
      <c r="H37" t="s">
        <v>17</v>
      </c>
      <c r="I37" t="s">
        <v>13</v>
      </c>
      <c r="K37">
        <v>60</v>
      </c>
      <c r="L37">
        <v>200</v>
      </c>
      <c r="N37">
        <v>80</v>
      </c>
      <c r="O37">
        <v>100</v>
      </c>
      <c r="P37" t="s">
        <v>13</v>
      </c>
      <c r="Q37" t="s">
        <v>13</v>
      </c>
      <c r="R37">
        <v>200</v>
      </c>
      <c r="S37" t="s">
        <v>40</v>
      </c>
    </row>
    <row r="38" spans="1:19" x14ac:dyDescent="0.25">
      <c r="A38" t="s">
        <v>37</v>
      </c>
      <c r="B38">
        <v>5</v>
      </c>
      <c r="C38" t="s">
        <v>141</v>
      </c>
      <c r="D38" t="s">
        <v>12</v>
      </c>
      <c r="E38" t="s">
        <v>57</v>
      </c>
      <c r="F38" t="s">
        <v>57</v>
      </c>
      <c r="H38" t="s">
        <v>40</v>
      </c>
      <c r="I38" t="s">
        <v>23</v>
      </c>
      <c r="J38">
        <v>1500</v>
      </c>
      <c r="P38" t="s">
        <v>13</v>
      </c>
      <c r="Q38" t="s">
        <v>13</v>
      </c>
      <c r="S38" t="s">
        <v>13</v>
      </c>
    </row>
    <row r="39" spans="1:19" x14ac:dyDescent="0.25">
      <c r="A39" t="s">
        <v>37</v>
      </c>
      <c r="B39">
        <v>5</v>
      </c>
      <c r="C39" t="s">
        <v>141</v>
      </c>
      <c r="D39" t="s">
        <v>12</v>
      </c>
      <c r="E39" t="s">
        <v>22</v>
      </c>
      <c r="F39" t="s">
        <v>64</v>
      </c>
      <c r="H39" t="s">
        <v>17</v>
      </c>
      <c r="I39" t="s">
        <v>23</v>
      </c>
      <c r="J39">
        <v>75</v>
      </c>
      <c r="K39">
        <v>50</v>
      </c>
      <c r="L39">
        <v>100</v>
      </c>
      <c r="M39">
        <v>120</v>
      </c>
      <c r="N39">
        <v>100</v>
      </c>
      <c r="O39">
        <v>140</v>
      </c>
      <c r="P39" t="s">
        <v>13</v>
      </c>
      <c r="Q39" t="s">
        <v>13</v>
      </c>
      <c r="R39">
        <v>200</v>
      </c>
      <c r="S39" t="s">
        <v>40</v>
      </c>
    </row>
    <row r="40" spans="1:19" x14ac:dyDescent="0.25">
      <c r="A40" t="s">
        <v>37</v>
      </c>
      <c r="B40">
        <v>5</v>
      </c>
      <c r="C40" t="s">
        <v>141</v>
      </c>
      <c r="D40" t="s">
        <v>12</v>
      </c>
      <c r="E40" t="s">
        <v>85</v>
      </c>
      <c r="F40" t="s">
        <v>85</v>
      </c>
      <c r="H40" t="s">
        <v>40</v>
      </c>
      <c r="I40" t="s">
        <v>23</v>
      </c>
      <c r="K40">
        <v>1000</v>
      </c>
      <c r="L40">
        <v>1500</v>
      </c>
      <c r="P40" t="s">
        <v>13</v>
      </c>
      <c r="Q40" t="s">
        <v>13</v>
      </c>
      <c r="S40" t="s">
        <v>13</v>
      </c>
    </row>
    <row r="41" spans="1:19" x14ac:dyDescent="0.25">
      <c r="A41" t="s">
        <v>44</v>
      </c>
      <c r="B41">
        <v>3</v>
      </c>
      <c r="C41" t="s">
        <v>141</v>
      </c>
      <c r="D41" t="s">
        <v>12</v>
      </c>
      <c r="E41" t="s">
        <v>38</v>
      </c>
      <c r="F41" t="s">
        <v>39</v>
      </c>
      <c r="H41" t="s">
        <v>13</v>
      </c>
      <c r="I41" t="s">
        <v>32</v>
      </c>
      <c r="K41">
        <v>150</v>
      </c>
      <c r="L41">
        <v>200</v>
      </c>
      <c r="N41">
        <v>200</v>
      </c>
      <c r="O41">
        <v>250</v>
      </c>
      <c r="P41" t="s">
        <v>45</v>
      </c>
      <c r="Q41" t="s">
        <v>13</v>
      </c>
      <c r="R41">
        <v>0</v>
      </c>
      <c r="S41" t="s">
        <v>13</v>
      </c>
    </row>
    <row r="42" spans="1:19" x14ac:dyDescent="0.25">
      <c r="A42" t="s">
        <v>44</v>
      </c>
      <c r="B42">
        <v>3</v>
      </c>
      <c r="C42" t="s">
        <v>141</v>
      </c>
      <c r="D42" t="s">
        <v>12</v>
      </c>
      <c r="E42" t="s">
        <v>55</v>
      </c>
      <c r="F42" t="s">
        <v>39</v>
      </c>
      <c r="H42" t="s">
        <v>17</v>
      </c>
      <c r="I42" t="s">
        <v>29</v>
      </c>
      <c r="L42">
        <v>50</v>
      </c>
      <c r="O42">
        <v>60</v>
      </c>
      <c r="P42" t="s">
        <v>56</v>
      </c>
      <c r="Q42" t="s">
        <v>13</v>
      </c>
      <c r="R42">
        <v>0</v>
      </c>
      <c r="S42" t="s">
        <v>13</v>
      </c>
    </row>
    <row r="43" spans="1:19" x14ac:dyDescent="0.25">
      <c r="A43" t="s">
        <v>31</v>
      </c>
      <c r="B43">
        <v>5</v>
      </c>
      <c r="C43" t="s">
        <v>141</v>
      </c>
      <c r="D43" t="s">
        <v>12</v>
      </c>
      <c r="E43" t="s">
        <v>27</v>
      </c>
      <c r="F43" t="s">
        <v>27</v>
      </c>
      <c r="H43" t="s">
        <v>28</v>
      </c>
      <c r="I43" t="s">
        <v>32</v>
      </c>
      <c r="J43">
        <v>280</v>
      </c>
      <c r="K43">
        <v>180</v>
      </c>
      <c r="L43">
        <v>280</v>
      </c>
      <c r="P43" t="s">
        <v>13</v>
      </c>
      <c r="Q43" t="s">
        <v>33</v>
      </c>
      <c r="S43" t="s">
        <v>13</v>
      </c>
    </row>
    <row r="44" spans="1:19" x14ac:dyDescent="0.25">
      <c r="A44" t="s">
        <v>31</v>
      </c>
      <c r="B44">
        <v>5</v>
      </c>
      <c r="C44" t="s">
        <v>141</v>
      </c>
      <c r="D44" t="s">
        <v>12</v>
      </c>
      <c r="E44" t="s">
        <v>22</v>
      </c>
      <c r="F44" t="s">
        <v>64</v>
      </c>
      <c r="H44" t="s">
        <v>17</v>
      </c>
      <c r="I44" t="s">
        <v>23</v>
      </c>
      <c r="K44">
        <v>40</v>
      </c>
      <c r="L44">
        <v>50</v>
      </c>
      <c r="N44">
        <v>40</v>
      </c>
      <c r="O44">
        <v>50</v>
      </c>
      <c r="P44" t="s">
        <v>13</v>
      </c>
      <c r="Q44" t="s">
        <v>67</v>
      </c>
      <c r="R44">
        <v>100</v>
      </c>
      <c r="S44" t="s">
        <v>71</v>
      </c>
    </row>
    <row r="45" spans="1:19" x14ac:dyDescent="0.25">
      <c r="A45" t="s">
        <v>31</v>
      </c>
      <c r="B45">
        <v>5</v>
      </c>
      <c r="C45" t="s">
        <v>141</v>
      </c>
      <c r="D45" t="s">
        <v>12</v>
      </c>
      <c r="E45" t="s">
        <v>79</v>
      </c>
      <c r="F45" t="s">
        <v>79</v>
      </c>
      <c r="H45" t="s">
        <v>80</v>
      </c>
      <c r="I45" t="s">
        <v>81</v>
      </c>
      <c r="J45">
        <v>3500</v>
      </c>
      <c r="P45" t="s">
        <v>13</v>
      </c>
      <c r="Q45" t="s">
        <v>13</v>
      </c>
      <c r="S45" t="s">
        <v>82</v>
      </c>
    </row>
    <row r="46" spans="1:19" x14ac:dyDescent="0.25">
      <c r="A46" t="s">
        <v>11</v>
      </c>
      <c r="B46">
        <v>1</v>
      </c>
      <c r="C46" t="s">
        <v>141</v>
      </c>
      <c r="D46" t="s">
        <v>12</v>
      </c>
      <c r="E46" t="s">
        <v>13</v>
      </c>
      <c r="F46" t="s">
        <v>13</v>
      </c>
      <c r="H46" t="s">
        <v>13</v>
      </c>
      <c r="I46" t="s">
        <v>13</v>
      </c>
      <c r="P46" t="s">
        <v>13</v>
      </c>
      <c r="Q46" t="s">
        <v>13</v>
      </c>
      <c r="S46" t="s">
        <v>13</v>
      </c>
    </row>
    <row r="47" spans="1:19" x14ac:dyDescent="0.25">
      <c r="A47" t="s">
        <v>26</v>
      </c>
      <c r="B47">
        <v>2</v>
      </c>
      <c r="C47" t="s">
        <v>141</v>
      </c>
      <c r="D47" t="s">
        <v>12</v>
      </c>
      <c r="E47" t="s">
        <v>27</v>
      </c>
      <c r="F47" t="s">
        <v>27</v>
      </c>
      <c r="H47" t="s">
        <v>13</v>
      </c>
      <c r="I47" t="s">
        <v>13</v>
      </c>
      <c r="K47">
        <v>70</v>
      </c>
      <c r="L47">
        <v>200</v>
      </c>
      <c r="P47" t="s">
        <v>13</v>
      </c>
      <c r="Q47" t="s">
        <v>13</v>
      </c>
      <c r="S47" t="s">
        <v>13</v>
      </c>
    </row>
    <row r="48" spans="1:19" x14ac:dyDescent="0.25">
      <c r="A48" t="s">
        <v>66</v>
      </c>
      <c r="B48">
        <v>2</v>
      </c>
      <c r="C48" t="s">
        <v>141</v>
      </c>
      <c r="D48" t="s">
        <v>12</v>
      </c>
      <c r="E48" t="s">
        <v>22</v>
      </c>
      <c r="F48" t="s">
        <v>64</v>
      </c>
      <c r="H48" t="s">
        <v>13</v>
      </c>
      <c r="I48" t="s">
        <v>13</v>
      </c>
      <c r="J48">
        <v>75</v>
      </c>
      <c r="K48">
        <v>70</v>
      </c>
      <c r="L48">
        <v>80</v>
      </c>
      <c r="M48">
        <v>115</v>
      </c>
      <c r="N48">
        <v>100</v>
      </c>
      <c r="O48">
        <v>130</v>
      </c>
      <c r="P48" t="s">
        <v>67</v>
      </c>
      <c r="Q48" t="s">
        <v>68</v>
      </c>
      <c r="S48" t="s">
        <v>13</v>
      </c>
    </row>
    <row r="49" spans="1:19" x14ac:dyDescent="0.25">
      <c r="A49" t="s">
        <v>66</v>
      </c>
      <c r="B49">
        <v>2</v>
      </c>
      <c r="C49" t="s">
        <v>141</v>
      </c>
      <c r="D49" t="s">
        <v>12</v>
      </c>
      <c r="E49" t="s">
        <v>20</v>
      </c>
      <c r="F49" t="s">
        <v>88</v>
      </c>
      <c r="G49">
        <v>8</v>
      </c>
      <c r="H49" t="s">
        <v>40</v>
      </c>
      <c r="I49" t="s">
        <v>23</v>
      </c>
      <c r="J49">
        <v>1500</v>
      </c>
      <c r="K49">
        <v>1200</v>
      </c>
      <c r="L49">
        <v>3000</v>
      </c>
      <c r="P49" t="s">
        <v>89</v>
      </c>
      <c r="Q49" t="s">
        <v>90</v>
      </c>
      <c r="S49" t="s">
        <v>13</v>
      </c>
    </row>
    <row r="50" spans="1:19" x14ac:dyDescent="0.25">
      <c r="A50" t="s">
        <v>41</v>
      </c>
      <c r="B50">
        <v>3</v>
      </c>
      <c r="C50" t="s">
        <v>141</v>
      </c>
      <c r="D50" t="s">
        <v>12</v>
      </c>
      <c r="E50" t="s">
        <v>38</v>
      </c>
      <c r="F50" t="s">
        <v>39</v>
      </c>
      <c r="H50" t="s">
        <v>13</v>
      </c>
      <c r="I50" t="s">
        <v>13</v>
      </c>
      <c r="P50" t="s">
        <v>13</v>
      </c>
      <c r="Q50" t="s">
        <v>13</v>
      </c>
      <c r="S50" t="s">
        <v>13</v>
      </c>
    </row>
    <row r="51" spans="1:19" x14ac:dyDescent="0.25">
      <c r="A51" t="s">
        <v>41</v>
      </c>
      <c r="B51">
        <v>3</v>
      </c>
      <c r="C51" t="s">
        <v>141</v>
      </c>
      <c r="D51" t="s">
        <v>12</v>
      </c>
      <c r="E51" t="s">
        <v>59</v>
      </c>
      <c r="F51" t="s">
        <v>59</v>
      </c>
      <c r="H51" t="s">
        <v>13</v>
      </c>
      <c r="I51" t="s">
        <v>23</v>
      </c>
      <c r="K51">
        <v>200</v>
      </c>
      <c r="L51">
        <v>250</v>
      </c>
      <c r="N51">
        <v>200</v>
      </c>
      <c r="O51">
        <v>250</v>
      </c>
      <c r="P51" t="s">
        <v>13</v>
      </c>
      <c r="Q51" t="s">
        <v>13</v>
      </c>
      <c r="S51" t="s">
        <v>13</v>
      </c>
    </row>
    <row r="52" spans="1:19" x14ac:dyDescent="0.25">
      <c r="A52" t="s">
        <v>41</v>
      </c>
      <c r="B52">
        <v>3</v>
      </c>
      <c r="C52" t="s">
        <v>141</v>
      </c>
      <c r="D52" t="s">
        <v>12</v>
      </c>
      <c r="E52" t="s">
        <v>22</v>
      </c>
      <c r="F52" t="s">
        <v>64</v>
      </c>
      <c r="H52" t="s">
        <v>13</v>
      </c>
      <c r="I52" t="s">
        <v>23</v>
      </c>
      <c r="K52">
        <v>40</v>
      </c>
      <c r="L52">
        <v>70</v>
      </c>
      <c r="N52">
        <v>100</v>
      </c>
      <c r="O52">
        <v>120</v>
      </c>
      <c r="P52" t="s">
        <v>69</v>
      </c>
      <c r="Q52" t="s">
        <v>13</v>
      </c>
      <c r="S52" t="s">
        <v>13</v>
      </c>
    </row>
    <row r="53" spans="1:19" x14ac:dyDescent="0.25">
      <c r="A53" t="s">
        <v>41</v>
      </c>
      <c r="B53">
        <v>3</v>
      </c>
      <c r="C53" t="s">
        <v>141</v>
      </c>
      <c r="D53" t="s">
        <v>12</v>
      </c>
      <c r="E53" t="s">
        <v>79</v>
      </c>
      <c r="F53" t="s">
        <v>79</v>
      </c>
      <c r="H53" t="s">
        <v>80</v>
      </c>
      <c r="I53" t="s">
        <v>81</v>
      </c>
      <c r="L53">
        <v>3000</v>
      </c>
      <c r="P53" t="s">
        <v>13</v>
      </c>
      <c r="Q53" t="s">
        <v>13</v>
      </c>
      <c r="S53" t="s">
        <v>13</v>
      </c>
    </row>
  </sheetData>
  <sortState ref="V6:AM53">
    <sortCondition ref="V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D12" sqref="D12"/>
    </sheetView>
  </sheetViews>
  <sheetFormatPr defaultRowHeight="15" x14ac:dyDescent="0.25"/>
  <cols>
    <col min="2" max="2" width="13.140625" bestFit="1" customWidth="1"/>
    <col min="3" max="3" width="25.28515625" bestFit="1" customWidth="1"/>
    <col min="4" max="4" width="23.28515625" customWidth="1"/>
  </cols>
  <sheetData>
    <row r="1" spans="1:10" x14ac:dyDescent="0.25">
      <c r="A1" t="s">
        <v>94</v>
      </c>
      <c r="C1" t="s">
        <v>102</v>
      </c>
    </row>
    <row r="3" spans="1:10" x14ac:dyDescent="0.25">
      <c r="A3" t="s">
        <v>0</v>
      </c>
      <c r="B3" s="2" t="s">
        <v>124</v>
      </c>
      <c r="C3" t="s">
        <v>139</v>
      </c>
      <c r="D3" t="s">
        <v>104</v>
      </c>
      <c r="E3" t="s">
        <v>105</v>
      </c>
      <c r="F3" t="s">
        <v>106</v>
      </c>
      <c r="G3" t="s">
        <v>107</v>
      </c>
      <c r="H3" t="s">
        <v>108</v>
      </c>
      <c r="I3" t="s">
        <v>109</v>
      </c>
      <c r="J3" t="s">
        <v>110</v>
      </c>
    </row>
    <row r="4" spans="1:10" x14ac:dyDescent="0.25">
      <c r="A4" t="s">
        <v>95</v>
      </c>
      <c r="B4">
        <v>1</v>
      </c>
      <c r="C4" t="s">
        <v>140</v>
      </c>
      <c r="D4" t="s">
        <v>115</v>
      </c>
      <c r="E4">
        <v>1</v>
      </c>
      <c r="F4">
        <v>228</v>
      </c>
      <c r="G4">
        <v>22800</v>
      </c>
      <c r="H4" t="s">
        <v>112</v>
      </c>
      <c r="I4" t="s">
        <v>113</v>
      </c>
      <c r="J4" t="s">
        <v>113</v>
      </c>
    </row>
    <row r="5" spans="1:10" x14ac:dyDescent="0.25">
      <c r="A5" t="s">
        <v>34</v>
      </c>
      <c r="B5">
        <v>2</v>
      </c>
      <c r="C5" t="s">
        <v>140</v>
      </c>
      <c r="D5" t="s">
        <v>111</v>
      </c>
      <c r="E5">
        <v>1</v>
      </c>
      <c r="G5">
        <v>25000</v>
      </c>
      <c r="H5" t="s">
        <v>112</v>
      </c>
      <c r="I5" t="s">
        <v>113</v>
      </c>
      <c r="J5" t="s">
        <v>113</v>
      </c>
    </row>
    <row r="6" spans="1:10" x14ac:dyDescent="0.25">
      <c r="A6" t="s">
        <v>34</v>
      </c>
      <c r="B6">
        <v>2</v>
      </c>
      <c r="C6" t="s">
        <v>140</v>
      </c>
      <c r="D6" t="s">
        <v>114</v>
      </c>
      <c r="E6">
        <v>1</v>
      </c>
      <c r="F6">
        <v>365</v>
      </c>
      <c r="G6">
        <v>25000</v>
      </c>
      <c r="H6" t="s">
        <v>112</v>
      </c>
      <c r="I6" t="s">
        <v>113</v>
      </c>
      <c r="J6" t="s">
        <v>113</v>
      </c>
    </row>
    <row r="7" spans="1:10" x14ac:dyDescent="0.25">
      <c r="A7" t="s">
        <v>36</v>
      </c>
      <c r="B7">
        <v>3</v>
      </c>
      <c r="C7" t="s">
        <v>140</v>
      </c>
      <c r="D7" t="s">
        <v>116</v>
      </c>
      <c r="E7">
        <v>1</v>
      </c>
      <c r="F7">
        <v>365</v>
      </c>
      <c r="G7">
        <v>45625</v>
      </c>
      <c r="H7" t="s">
        <v>112</v>
      </c>
      <c r="I7" t="s">
        <v>112</v>
      </c>
      <c r="J7" t="s">
        <v>113</v>
      </c>
    </row>
    <row r="8" spans="1:10" x14ac:dyDescent="0.25">
      <c r="A8" t="s">
        <v>99</v>
      </c>
      <c r="B8">
        <v>4</v>
      </c>
      <c r="C8" t="s">
        <v>140</v>
      </c>
      <c r="D8" t="s">
        <v>115</v>
      </c>
      <c r="E8">
        <v>1</v>
      </c>
      <c r="H8" t="s">
        <v>112</v>
      </c>
      <c r="I8" t="s">
        <v>113</v>
      </c>
      <c r="J8" t="s">
        <v>113</v>
      </c>
    </row>
    <row r="9" spans="1:10" x14ac:dyDescent="0.25">
      <c r="A9" t="s">
        <v>60</v>
      </c>
      <c r="B9">
        <v>4</v>
      </c>
      <c r="C9" t="s">
        <v>140</v>
      </c>
      <c r="D9" t="s">
        <v>117</v>
      </c>
      <c r="E9">
        <v>1</v>
      </c>
      <c r="F9">
        <v>313</v>
      </c>
      <c r="G9">
        <v>156500</v>
      </c>
      <c r="H9" t="s">
        <v>113</v>
      </c>
      <c r="I9" t="s">
        <v>112</v>
      </c>
      <c r="J9" t="s">
        <v>113</v>
      </c>
    </row>
    <row r="10" spans="1:10" x14ac:dyDescent="0.25">
      <c r="A10" t="s">
        <v>100</v>
      </c>
      <c r="B10">
        <v>4</v>
      </c>
      <c r="C10" t="s">
        <v>140</v>
      </c>
      <c r="D10" t="s">
        <v>118</v>
      </c>
      <c r="E10">
        <v>1</v>
      </c>
      <c r="F10">
        <v>195</v>
      </c>
      <c r="G10" s="3">
        <v>48937.5</v>
      </c>
      <c r="H10" t="s">
        <v>112</v>
      </c>
      <c r="I10" t="s">
        <v>112</v>
      </c>
      <c r="J10" t="s">
        <v>113</v>
      </c>
    </row>
    <row r="11" spans="1:10" x14ac:dyDescent="0.25">
      <c r="A11" t="s">
        <v>100</v>
      </c>
      <c r="B11">
        <v>4</v>
      </c>
      <c r="C11" t="s">
        <v>140</v>
      </c>
      <c r="D11" t="s">
        <v>119</v>
      </c>
      <c r="E11">
        <v>1</v>
      </c>
      <c r="F11">
        <v>66</v>
      </c>
      <c r="G11" s="3">
        <v>16312.5</v>
      </c>
      <c r="H11" t="s">
        <v>113</v>
      </c>
      <c r="I11" t="s">
        <v>112</v>
      </c>
      <c r="J11" t="s">
        <v>113</v>
      </c>
    </row>
    <row r="12" spans="1:10" x14ac:dyDescent="0.25">
      <c r="A12" t="s">
        <v>100</v>
      </c>
      <c r="B12">
        <v>4</v>
      </c>
      <c r="C12" t="s">
        <v>140</v>
      </c>
      <c r="D12" t="s">
        <v>115</v>
      </c>
      <c r="E12">
        <v>1</v>
      </c>
      <c r="F12">
        <v>36</v>
      </c>
      <c r="G12">
        <v>3600</v>
      </c>
      <c r="H12" t="s">
        <v>112</v>
      </c>
      <c r="I12" t="s">
        <v>113</v>
      </c>
      <c r="J12" t="s">
        <v>113</v>
      </c>
    </row>
    <row r="13" spans="1:10" x14ac:dyDescent="0.25">
      <c r="A13" t="s">
        <v>97</v>
      </c>
      <c r="B13">
        <v>4</v>
      </c>
      <c r="C13" t="s">
        <v>140</v>
      </c>
      <c r="D13" t="s">
        <v>121</v>
      </c>
      <c r="E13">
        <v>1</v>
      </c>
      <c r="F13">
        <v>260</v>
      </c>
      <c r="G13">
        <v>260000</v>
      </c>
      <c r="H13" t="s">
        <v>112</v>
      </c>
      <c r="I13" t="s">
        <v>113</v>
      </c>
      <c r="J13" t="s">
        <v>113</v>
      </c>
    </row>
    <row r="14" spans="1:10" x14ac:dyDescent="0.25">
      <c r="A14" t="s">
        <v>136</v>
      </c>
      <c r="B14">
        <v>5</v>
      </c>
      <c r="C14" t="s">
        <v>140</v>
      </c>
      <c r="D14" t="s">
        <v>114</v>
      </c>
      <c r="E14">
        <v>1</v>
      </c>
      <c r="F14">
        <v>365</v>
      </c>
      <c r="G14">
        <v>30000</v>
      </c>
      <c r="H14" t="s">
        <v>112</v>
      </c>
      <c r="I14" t="s">
        <v>112</v>
      </c>
      <c r="J14" t="s">
        <v>113</v>
      </c>
    </row>
    <row r="15" spans="1:10" x14ac:dyDescent="0.25">
      <c r="A15" t="s">
        <v>136</v>
      </c>
      <c r="B15">
        <v>5</v>
      </c>
      <c r="C15" t="s">
        <v>140</v>
      </c>
      <c r="D15" t="s">
        <v>120</v>
      </c>
      <c r="E15">
        <v>1</v>
      </c>
      <c r="F15">
        <v>365</v>
      </c>
      <c r="G15">
        <v>200000</v>
      </c>
      <c r="H15" t="s">
        <v>13</v>
      </c>
      <c r="I15" t="s">
        <v>112</v>
      </c>
      <c r="J15" t="s">
        <v>13</v>
      </c>
    </row>
    <row r="16" spans="1:10" x14ac:dyDescent="0.25">
      <c r="A16" t="s">
        <v>96</v>
      </c>
      <c r="B16">
        <v>1</v>
      </c>
      <c r="C16" t="s">
        <v>141</v>
      </c>
      <c r="D16" t="s">
        <v>118</v>
      </c>
      <c r="E16">
        <v>1</v>
      </c>
      <c r="F16">
        <v>200</v>
      </c>
      <c r="G16">
        <v>52000</v>
      </c>
      <c r="H16" t="s">
        <v>113</v>
      </c>
      <c r="I16" t="s">
        <v>112</v>
      </c>
      <c r="J16" t="s">
        <v>113</v>
      </c>
    </row>
    <row r="17" spans="1:11" x14ac:dyDescent="0.25">
      <c r="A17" t="s">
        <v>21</v>
      </c>
      <c r="B17">
        <v>2</v>
      </c>
      <c r="C17" t="s">
        <v>141</v>
      </c>
      <c r="D17" t="s">
        <v>123</v>
      </c>
      <c r="E17">
        <v>1</v>
      </c>
      <c r="F17">
        <v>66</v>
      </c>
      <c r="G17">
        <v>33000</v>
      </c>
      <c r="H17" t="s">
        <v>113</v>
      </c>
      <c r="I17" t="s">
        <v>112</v>
      </c>
      <c r="J17" t="s">
        <v>113</v>
      </c>
    </row>
    <row r="18" spans="1:11" x14ac:dyDescent="0.25">
      <c r="A18" t="s">
        <v>26</v>
      </c>
      <c r="B18">
        <v>2</v>
      </c>
      <c r="C18" t="s">
        <v>141</v>
      </c>
      <c r="D18" t="s">
        <v>111</v>
      </c>
      <c r="E18">
        <v>1</v>
      </c>
      <c r="F18">
        <v>1</v>
      </c>
      <c r="G18">
        <f>200*12</f>
        <v>2400</v>
      </c>
      <c r="H18" t="s">
        <v>113</v>
      </c>
      <c r="I18" t="s">
        <v>112</v>
      </c>
      <c r="J18" t="s">
        <v>113</v>
      </c>
      <c r="K18" t="s">
        <v>149</v>
      </c>
    </row>
    <row r="19" spans="1:11" x14ac:dyDescent="0.25">
      <c r="A19" t="s">
        <v>98</v>
      </c>
      <c r="B19">
        <v>2</v>
      </c>
      <c r="C19" t="s">
        <v>141</v>
      </c>
      <c r="D19" t="s">
        <v>115</v>
      </c>
      <c r="E19">
        <v>1</v>
      </c>
      <c r="G19">
        <v>18000</v>
      </c>
      <c r="H19" t="s">
        <v>112</v>
      </c>
      <c r="I19" t="s">
        <v>113</v>
      </c>
      <c r="J19" t="s">
        <v>113</v>
      </c>
    </row>
    <row r="20" spans="1:11" x14ac:dyDescent="0.25">
      <c r="A20" t="s">
        <v>41</v>
      </c>
      <c r="B20">
        <v>3</v>
      </c>
      <c r="C20" t="s">
        <v>141</v>
      </c>
      <c r="D20" t="s">
        <v>121</v>
      </c>
      <c r="E20">
        <v>1</v>
      </c>
      <c r="G20">
        <v>195000</v>
      </c>
      <c r="H20" t="s">
        <v>113</v>
      </c>
      <c r="I20" t="s">
        <v>112</v>
      </c>
      <c r="J20" t="s">
        <v>113</v>
      </c>
    </row>
    <row r="21" spans="1:11" x14ac:dyDescent="0.25">
      <c r="A21" t="s">
        <v>14</v>
      </c>
      <c r="B21">
        <v>4</v>
      </c>
      <c r="C21" t="s">
        <v>141</v>
      </c>
      <c r="D21" t="s">
        <v>118</v>
      </c>
      <c r="E21">
        <v>1</v>
      </c>
      <c r="F21">
        <v>104</v>
      </c>
      <c r="G21">
        <v>52000</v>
      </c>
      <c r="H21" t="s">
        <v>112</v>
      </c>
      <c r="I21" t="s">
        <v>112</v>
      </c>
      <c r="J21" t="s">
        <v>113</v>
      </c>
    </row>
    <row r="22" spans="1:11" x14ac:dyDescent="0.25">
      <c r="A22" t="s">
        <v>42</v>
      </c>
      <c r="B22">
        <v>4</v>
      </c>
      <c r="C22" t="s">
        <v>141</v>
      </c>
      <c r="D22" t="s">
        <v>123</v>
      </c>
      <c r="E22">
        <v>1</v>
      </c>
      <c r="G22">
        <v>56000</v>
      </c>
      <c r="H22" t="s">
        <v>113</v>
      </c>
      <c r="I22" t="s">
        <v>112</v>
      </c>
      <c r="J22" t="s">
        <v>113</v>
      </c>
    </row>
    <row r="23" spans="1:11" x14ac:dyDescent="0.25">
      <c r="A23" t="s">
        <v>14</v>
      </c>
      <c r="B23">
        <v>4</v>
      </c>
      <c r="C23" t="s">
        <v>141</v>
      </c>
      <c r="D23" t="s">
        <v>122</v>
      </c>
      <c r="E23">
        <v>1</v>
      </c>
      <c r="F23">
        <v>260</v>
      </c>
      <c r="G23">
        <v>52000</v>
      </c>
      <c r="H23" t="s">
        <v>112</v>
      </c>
      <c r="I23" t="s">
        <v>112</v>
      </c>
      <c r="J23" t="s">
        <v>113</v>
      </c>
    </row>
    <row r="24" spans="1:11" x14ac:dyDescent="0.25">
      <c r="A24" t="s">
        <v>31</v>
      </c>
      <c r="B24">
        <v>5</v>
      </c>
      <c r="C24" t="s">
        <v>141</v>
      </c>
      <c r="D24" t="s">
        <v>120</v>
      </c>
      <c r="E24">
        <v>1</v>
      </c>
      <c r="G24">
        <v>120000</v>
      </c>
      <c r="H24" t="s">
        <v>113</v>
      </c>
      <c r="I24" t="s">
        <v>112</v>
      </c>
      <c r="J24" t="s">
        <v>113</v>
      </c>
    </row>
    <row r="25" spans="1:11" x14ac:dyDescent="0.25">
      <c r="A25" t="s">
        <v>101</v>
      </c>
      <c r="B25">
        <v>5</v>
      </c>
      <c r="C25" t="s">
        <v>141</v>
      </c>
      <c r="D25" t="s">
        <v>13</v>
      </c>
      <c r="H25" t="s">
        <v>13</v>
      </c>
      <c r="I25" t="s">
        <v>13</v>
      </c>
      <c r="J25" t="s">
        <v>13</v>
      </c>
    </row>
    <row r="28" spans="1:11" x14ac:dyDescent="0.25">
      <c r="E28" t="s">
        <v>165</v>
      </c>
    </row>
    <row r="29" spans="1:11" x14ac:dyDescent="0.25">
      <c r="B29" s="6" t="s">
        <v>151</v>
      </c>
      <c r="C29" t="s">
        <v>163</v>
      </c>
      <c r="E29" t="s">
        <v>151</v>
      </c>
      <c r="F29" t="s">
        <v>163</v>
      </c>
    </row>
    <row r="30" spans="1:11" x14ac:dyDescent="0.25">
      <c r="B30" s="7" t="s">
        <v>141</v>
      </c>
      <c r="C30" s="8">
        <v>64488.888888888891</v>
      </c>
      <c r="E30" t="s">
        <v>141</v>
      </c>
      <c r="F30" s="3">
        <v>64488.888888888891</v>
      </c>
      <c r="G30" t="s">
        <v>164</v>
      </c>
    </row>
    <row r="31" spans="1:11" x14ac:dyDescent="0.25">
      <c r="B31" s="9">
        <v>1</v>
      </c>
      <c r="C31" s="8">
        <v>52000</v>
      </c>
      <c r="E31">
        <v>1</v>
      </c>
      <c r="F31" s="3">
        <v>53333.333333333336</v>
      </c>
      <c r="G31" s="3">
        <f>F31*0.01207</f>
        <v>643.73333333333346</v>
      </c>
    </row>
    <row r="32" spans="1:11" x14ac:dyDescent="0.25">
      <c r="B32" s="9">
        <v>2</v>
      </c>
      <c r="C32" s="8">
        <v>17800</v>
      </c>
      <c r="E32">
        <v>2</v>
      </c>
      <c r="F32" s="3">
        <v>52000</v>
      </c>
      <c r="G32" s="3">
        <f t="shared" ref="G32:G41" si="0">F32*0.01207</f>
        <v>627.6400000000001</v>
      </c>
    </row>
    <row r="33" spans="2:7" x14ac:dyDescent="0.25">
      <c r="B33" s="9">
        <v>3</v>
      </c>
      <c r="C33" s="8">
        <v>195000</v>
      </c>
      <c r="E33">
        <v>3</v>
      </c>
      <c r="F33" s="3">
        <v>17800</v>
      </c>
      <c r="G33" s="3">
        <f t="shared" si="0"/>
        <v>214.846</v>
      </c>
    </row>
    <row r="34" spans="2:7" x14ac:dyDescent="0.25">
      <c r="B34" s="9">
        <v>4</v>
      </c>
      <c r="C34" s="8">
        <v>53333.333333333336</v>
      </c>
      <c r="E34">
        <v>4</v>
      </c>
      <c r="F34" s="3">
        <v>195000</v>
      </c>
      <c r="G34" s="3">
        <f t="shared" si="0"/>
        <v>2353.65</v>
      </c>
    </row>
    <row r="35" spans="2:7" x14ac:dyDescent="0.25">
      <c r="B35" s="9">
        <v>5</v>
      </c>
      <c r="C35" s="8">
        <v>120000</v>
      </c>
      <c r="E35">
        <v>5</v>
      </c>
      <c r="F35" s="3">
        <v>120000</v>
      </c>
      <c r="G35" s="3">
        <f t="shared" si="0"/>
        <v>1448.4</v>
      </c>
    </row>
    <row r="36" spans="2:7" x14ac:dyDescent="0.25">
      <c r="B36" s="7" t="s">
        <v>140</v>
      </c>
      <c r="C36" s="8">
        <v>75797.727272727279</v>
      </c>
      <c r="E36" t="s">
        <v>140</v>
      </c>
      <c r="F36" s="3">
        <v>75797.727272727279</v>
      </c>
      <c r="G36" s="3">
        <f t="shared" si="0"/>
        <v>914.87856818181831</v>
      </c>
    </row>
    <row r="37" spans="2:7" x14ac:dyDescent="0.25">
      <c r="B37" s="9">
        <v>1</v>
      </c>
      <c r="C37" s="8">
        <v>22800</v>
      </c>
      <c r="E37">
        <v>1</v>
      </c>
      <c r="F37" s="3">
        <v>97070</v>
      </c>
      <c r="G37" s="3">
        <f t="shared" si="0"/>
        <v>1171.6349</v>
      </c>
    </row>
    <row r="38" spans="2:7" x14ac:dyDescent="0.25">
      <c r="B38" s="9">
        <v>2</v>
      </c>
      <c r="C38" s="8">
        <v>25000</v>
      </c>
      <c r="E38">
        <v>2</v>
      </c>
      <c r="F38" s="3">
        <v>22800</v>
      </c>
      <c r="G38" s="3">
        <f t="shared" si="0"/>
        <v>275.19600000000003</v>
      </c>
    </row>
    <row r="39" spans="2:7" x14ac:dyDescent="0.25">
      <c r="B39" s="9">
        <v>3</v>
      </c>
      <c r="C39" s="8">
        <v>45625</v>
      </c>
      <c r="E39">
        <v>3</v>
      </c>
      <c r="F39" s="3">
        <v>25000</v>
      </c>
      <c r="G39" s="3">
        <f t="shared" si="0"/>
        <v>301.75</v>
      </c>
    </row>
    <row r="40" spans="2:7" x14ac:dyDescent="0.25">
      <c r="B40" s="9">
        <v>4</v>
      </c>
      <c r="C40" s="8">
        <v>97070</v>
      </c>
      <c r="E40">
        <v>4</v>
      </c>
      <c r="F40" s="3">
        <v>45625</v>
      </c>
      <c r="G40" s="3">
        <f t="shared" si="0"/>
        <v>550.69375000000002</v>
      </c>
    </row>
    <row r="41" spans="2:7" x14ac:dyDescent="0.25">
      <c r="B41" s="9">
        <v>5</v>
      </c>
      <c r="C41" s="8">
        <v>115000</v>
      </c>
      <c r="E41">
        <v>5</v>
      </c>
      <c r="F41">
        <v>115000</v>
      </c>
      <c r="G41" s="3">
        <f t="shared" si="0"/>
        <v>1388.0500000000002</v>
      </c>
    </row>
    <row r="42" spans="2:7" x14ac:dyDescent="0.25">
      <c r="B42" s="7" t="s">
        <v>152</v>
      </c>
      <c r="C42" s="8">
        <v>70708.75</v>
      </c>
    </row>
  </sheetData>
  <sortState ref="A18:J26">
    <sortCondition ref="B18:B2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G9" sqref="G9"/>
    </sheetView>
  </sheetViews>
  <sheetFormatPr defaultRowHeight="15" x14ac:dyDescent="0.25"/>
  <sheetData>
    <row r="1" spans="1:11" x14ac:dyDescent="0.25">
      <c r="A1" t="s">
        <v>94</v>
      </c>
      <c r="C1" t="s">
        <v>102</v>
      </c>
    </row>
    <row r="3" spans="1:11" x14ac:dyDescent="0.25">
      <c r="A3" t="s">
        <v>0</v>
      </c>
      <c r="B3" t="s">
        <v>124</v>
      </c>
      <c r="D3" t="s">
        <v>125</v>
      </c>
      <c r="E3" t="s">
        <v>105</v>
      </c>
      <c r="F3" t="s">
        <v>126</v>
      </c>
      <c r="G3" t="s">
        <v>107</v>
      </c>
      <c r="J3" s="1"/>
      <c r="K3" s="1"/>
    </row>
    <row r="4" spans="1:11" x14ac:dyDescent="0.25">
      <c r="A4" t="s">
        <v>19</v>
      </c>
      <c r="B4">
        <v>1</v>
      </c>
      <c r="C4" t="s">
        <v>140</v>
      </c>
      <c r="D4" t="s">
        <v>127</v>
      </c>
      <c r="E4">
        <v>1</v>
      </c>
      <c r="F4">
        <v>2000</v>
      </c>
      <c r="G4">
        <f>12*F4</f>
        <v>24000</v>
      </c>
    </row>
    <row r="5" spans="1:11" x14ac:dyDescent="0.25">
      <c r="A5" t="s">
        <v>99</v>
      </c>
      <c r="B5">
        <v>4</v>
      </c>
      <c r="C5" t="s">
        <v>140</v>
      </c>
      <c r="D5" t="s">
        <v>127</v>
      </c>
      <c r="E5">
        <v>1</v>
      </c>
      <c r="F5">
        <v>200</v>
      </c>
      <c r="G5">
        <v>2400</v>
      </c>
    </row>
    <row r="6" spans="1:11" x14ac:dyDescent="0.25">
      <c r="A6" t="s">
        <v>136</v>
      </c>
      <c r="B6">
        <v>5</v>
      </c>
      <c r="C6" t="s">
        <v>140</v>
      </c>
      <c r="D6" t="s">
        <v>127</v>
      </c>
      <c r="E6">
        <v>1</v>
      </c>
      <c r="F6">
        <v>5000</v>
      </c>
      <c r="G6">
        <v>60000</v>
      </c>
    </row>
    <row r="7" spans="1:11" x14ac:dyDescent="0.25">
      <c r="A7" t="s">
        <v>36</v>
      </c>
      <c r="B7">
        <v>3</v>
      </c>
      <c r="C7" t="s">
        <v>140</v>
      </c>
      <c r="D7" t="s">
        <v>128</v>
      </c>
      <c r="E7">
        <v>1</v>
      </c>
      <c r="F7">
        <v>1500</v>
      </c>
      <c r="G7">
        <v>18000</v>
      </c>
    </row>
    <row r="8" spans="1:11" x14ac:dyDescent="0.25">
      <c r="A8" t="s">
        <v>30</v>
      </c>
      <c r="B8">
        <v>2</v>
      </c>
      <c r="C8" t="s">
        <v>140</v>
      </c>
      <c r="D8" t="s">
        <v>127</v>
      </c>
      <c r="E8">
        <v>1</v>
      </c>
      <c r="F8">
        <v>2000</v>
      </c>
      <c r="G8">
        <v>24000</v>
      </c>
    </row>
    <row r="9" spans="1:11" x14ac:dyDescent="0.25">
      <c r="A9" t="s">
        <v>76</v>
      </c>
      <c r="B9">
        <v>3</v>
      </c>
      <c r="C9" t="s">
        <v>140</v>
      </c>
      <c r="D9" t="s">
        <v>148</v>
      </c>
      <c r="E9">
        <v>1</v>
      </c>
      <c r="G9">
        <v>4000</v>
      </c>
    </row>
    <row r="10" spans="1:11" x14ac:dyDescent="0.25">
      <c r="A10" t="s">
        <v>137</v>
      </c>
      <c r="B10">
        <v>5</v>
      </c>
      <c r="C10" t="s">
        <v>140</v>
      </c>
      <c r="D10" t="s">
        <v>127</v>
      </c>
      <c r="E10">
        <v>1</v>
      </c>
      <c r="F10">
        <v>5000</v>
      </c>
      <c r="G10">
        <v>60000</v>
      </c>
    </row>
    <row r="11" spans="1:11" x14ac:dyDescent="0.25">
      <c r="A11" t="s">
        <v>95</v>
      </c>
      <c r="B11">
        <v>1</v>
      </c>
      <c r="C11" t="s">
        <v>140</v>
      </c>
      <c r="D11" t="s">
        <v>127</v>
      </c>
      <c r="E11">
        <v>1</v>
      </c>
      <c r="F11">
        <v>200</v>
      </c>
      <c r="G11">
        <v>1200</v>
      </c>
    </row>
    <row r="12" spans="1:11" x14ac:dyDescent="0.25">
      <c r="A12" t="s">
        <v>14</v>
      </c>
      <c r="B12">
        <v>4</v>
      </c>
      <c r="C12" t="s">
        <v>141</v>
      </c>
      <c r="D12" t="s">
        <v>127</v>
      </c>
      <c r="E12">
        <v>1</v>
      </c>
      <c r="F12">
        <v>2000</v>
      </c>
      <c r="G12">
        <v>24000</v>
      </c>
    </row>
    <row r="13" spans="1:11" x14ac:dyDescent="0.25">
      <c r="A13" t="s">
        <v>44</v>
      </c>
      <c r="B13">
        <v>3</v>
      </c>
      <c r="C13" t="s">
        <v>141</v>
      </c>
      <c r="D13" t="s">
        <v>127</v>
      </c>
      <c r="E13">
        <v>1</v>
      </c>
      <c r="G13">
        <v>1000</v>
      </c>
    </row>
    <row r="14" spans="1:11" x14ac:dyDescent="0.25">
      <c r="A14" t="s">
        <v>101</v>
      </c>
      <c r="B14">
        <v>5</v>
      </c>
      <c r="C14" t="s">
        <v>141</v>
      </c>
      <c r="D14" t="s">
        <v>127</v>
      </c>
      <c r="E14">
        <v>2</v>
      </c>
      <c r="F14">
        <v>5000</v>
      </c>
      <c r="G14">
        <f>F14*12</f>
        <v>60000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topLeftCell="Q1" workbookViewId="0">
      <selection activeCell="S17" sqref="S17:S28"/>
    </sheetView>
  </sheetViews>
  <sheetFormatPr defaultRowHeight="15" x14ac:dyDescent="0.25"/>
  <cols>
    <col min="19" max="19" width="13.140625" bestFit="1" customWidth="1"/>
    <col min="20" max="20" width="31.42578125" bestFit="1" customWidth="1"/>
    <col min="21" max="21" width="19" bestFit="1" customWidth="1"/>
    <col min="29" max="29" width="13.140625" bestFit="1" customWidth="1"/>
    <col min="30" max="30" width="41.7109375" bestFit="1" customWidth="1"/>
    <col min="31" max="31" width="38.28515625" bestFit="1" customWidth="1"/>
  </cols>
  <sheetData>
    <row r="1" spans="1:30" x14ac:dyDescent="0.25">
      <c r="A1" t="s">
        <v>94</v>
      </c>
      <c r="C1" t="s">
        <v>102</v>
      </c>
    </row>
    <row r="3" spans="1:30" x14ac:dyDescent="0.25">
      <c r="A3" t="s">
        <v>0</v>
      </c>
      <c r="B3" s="2" t="s">
        <v>124</v>
      </c>
      <c r="C3" t="s">
        <v>139</v>
      </c>
      <c r="D3" t="s">
        <v>104</v>
      </c>
      <c r="E3" t="s">
        <v>105</v>
      </c>
      <c r="F3" t="s">
        <v>106</v>
      </c>
      <c r="G3" t="s">
        <v>107</v>
      </c>
      <c r="H3" t="s">
        <v>142</v>
      </c>
      <c r="I3" t="s">
        <v>108</v>
      </c>
      <c r="J3" t="s">
        <v>109</v>
      </c>
      <c r="K3" t="s">
        <v>110</v>
      </c>
      <c r="L3" t="s">
        <v>110</v>
      </c>
      <c r="M3" t="s">
        <v>127</v>
      </c>
      <c r="N3" t="s">
        <v>146</v>
      </c>
      <c r="O3" t="s">
        <v>150</v>
      </c>
      <c r="P3" t="s">
        <v>147</v>
      </c>
    </row>
    <row r="4" spans="1:30" x14ac:dyDescent="0.25">
      <c r="A4" t="s">
        <v>19</v>
      </c>
      <c r="B4" s="2">
        <v>1</v>
      </c>
      <c r="C4" t="s">
        <v>140</v>
      </c>
      <c r="H4">
        <v>0</v>
      </c>
      <c r="M4">
        <v>24000</v>
      </c>
      <c r="O4">
        <f>M4+G4</f>
        <v>24000</v>
      </c>
      <c r="P4">
        <f>O4*0.01207</f>
        <v>289.68</v>
      </c>
      <c r="S4" s="6" t="s">
        <v>151</v>
      </c>
      <c r="T4" t="s">
        <v>153</v>
      </c>
      <c r="U4" t="s">
        <v>154</v>
      </c>
      <c r="W4" t="s">
        <v>151</v>
      </c>
      <c r="X4" t="s">
        <v>139</v>
      </c>
      <c r="Y4" t="s">
        <v>124</v>
      </c>
      <c r="Z4" t="s">
        <v>153</v>
      </c>
      <c r="AA4" t="s">
        <v>154</v>
      </c>
      <c r="AC4" s="6" t="s">
        <v>151</v>
      </c>
      <c r="AD4" t="s">
        <v>166</v>
      </c>
    </row>
    <row r="5" spans="1:30" x14ac:dyDescent="0.25">
      <c r="A5" t="s">
        <v>95</v>
      </c>
      <c r="B5">
        <v>1</v>
      </c>
      <c r="C5" t="s">
        <v>140</v>
      </c>
      <c r="D5" t="s">
        <v>115</v>
      </c>
      <c r="E5">
        <v>1</v>
      </c>
      <c r="F5">
        <v>228</v>
      </c>
      <c r="G5">
        <v>22800</v>
      </c>
      <c r="H5" s="3">
        <f>G5*0.01207</f>
        <v>275.19600000000003</v>
      </c>
      <c r="I5" t="s">
        <v>112</v>
      </c>
      <c r="J5" t="s">
        <v>113</v>
      </c>
      <c r="K5" t="s">
        <v>113</v>
      </c>
      <c r="L5" t="s">
        <v>113</v>
      </c>
      <c r="M5">
        <v>1200</v>
      </c>
      <c r="N5">
        <v>14.484000000000002</v>
      </c>
      <c r="O5">
        <f t="shared" ref="O5:O30" si="0">M5+G5</f>
        <v>24000</v>
      </c>
      <c r="P5">
        <f t="shared" ref="P5:P30" si="1">O5*0.01207</f>
        <v>289.68</v>
      </c>
      <c r="Q5" s="1"/>
      <c r="S5" s="7" t="s">
        <v>141</v>
      </c>
      <c r="T5" s="8">
        <v>8031.3780000000006</v>
      </c>
      <c r="U5" s="8">
        <v>665400</v>
      </c>
      <c r="W5" s="3" t="s">
        <v>96</v>
      </c>
      <c r="X5" t="s">
        <v>141</v>
      </c>
      <c r="Y5">
        <v>1</v>
      </c>
      <c r="Z5" s="3">
        <v>627.6400000000001</v>
      </c>
      <c r="AA5">
        <v>52000</v>
      </c>
      <c r="AC5" s="7" t="s">
        <v>141</v>
      </c>
      <c r="AD5" s="8">
        <v>803.13779999999997</v>
      </c>
    </row>
    <row r="6" spans="1:30" x14ac:dyDescent="0.25">
      <c r="A6" t="s">
        <v>34</v>
      </c>
      <c r="B6">
        <v>2</v>
      </c>
      <c r="C6" t="s">
        <v>140</v>
      </c>
      <c r="D6" t="s">
        <v>111</v>
      </c>
      <c r="E6">
        <v>1</v>
      </c>
      <c r="G6">
        <v>25000</v>
      </c>
      <c r="H6" s="3"/>
      <c r="I6" t="s">
        <v>112</v>
      </c>
      <c r="J6" t="s">
        <v>113</v>
      </c>
      <c r="K6" t="s">
        <v>113</v>
      </c>
      <c r="L6" t="s">
        <v>113</v>
      </c>
      <c r="O6">
        <f t="shared" si="0"/>
        <v>25000</v>
      </c>
      <c r="P6">
        <f t="shared" si="1"/>
        <v>301.75</v>
      </c>
      <c r="S6" s="9" t="s">
        <v>14</v>
      </c>
      <c r="T6" s="8">
        <v>1544.96</v>
      </c>
      <c r="U6" s="8">
        <v>128000</v>
      </c>
      <c r="W6" t="s">
        <v>21</v>
      </c>
      <c r="X6" t="s">
        <v>141</v>
      </c>
      <c r="Y6">
        <v>2</v>
      </c>
      <c r="Z6" s="3">
        <v>398.31</v>
      </c>
      <c r="AA6">
        <v>33000</v>
      </c>
      <c r="AC6" s="9">
        <v>1</v>
      </c>
      <c r="AD6" s="8">
        <v>627.6400000000001</v>
      </c>
    </row>
    <row r="7" spans="1:30" x14ac:dyDescent="0.25">
      <c r="A7" t="s">
        <v>34</v>
      </c>
      <c r="B7">
        <v>2</v>
      </c>
      <c r="C7" t="s">
        <v>140</v>
      </c>
      <c r="D7" t="s">
        <v>114</v>
      </c>
      <c r="E7">
        <v>1</v>
      </c>
      <c r="F7">
        <v>365</v>
      </c>
      <c r="G7">
        <v>25000</v>
      </c>
      <c r="H7" s="3">
        <f t="shared" ref="H7:H30" si="2">G7*0.01207</f>
        <v>301.75</v>
      </c>
      <c r="I7" t="s">
        <v>112</v>
      </c>
      <c r="J7" t="s">
        <v>113</v>
      </c>
      <c r="K7" t="s">
        <v>113</v>
      </c>
      <c r="L7" t="s">
        <v>113</v>
      </c>
      <c r="O7">
        <f t="shared" si="0"/>
        <v>25000</v>
      </c>
      <c r="P7">
        <f t="shared" si="1"/>
        <v>301.75</v>
      </c>
      <c r="S7" s="9" t="s">
        <v>42</v>
      </c>
      <c r="T7" s="8">
        <v>675.92000000000007</v>
      </c>
      <c r="U7" s="8">
        <v>56000</v>
      </c>
      <c r="V7" s="5"/>
      <c r="W7" t="s">
        <v>26</v>
      </c>
      <c r="X7" t="s">
        <v>141</v>
      </c>
      <c r="Y7">
        <v>2</v>
      </c>
      <c r="Z7" s="3">
        <v>28.968000000000004</v>
      </c>
      <c r="AA7">
        <v>2400</v>
      </c>
      <c r="AC7" s="9">
        <v>2</v>
      </c>
      <c r="AD7" s="8">
        <v>214.846</v>
      </c>
    </row>
    <row r="8" spans="1:30" x14ac:dyDescent="0.25">
      <c r="A8" t="s">
        <v>30</v>
      </c>
      <c r="B8">
        <v>2</v>
      </c>
      <c r="C8" t="s">
        <v>140</v>
      </c>
      <c r="H8" s="3"/>
      <c r="M8">
        <v>24000</v>
      </c>
      <c r="N8">
        <v>289.68</v>
      </c>
      <c r="O8">
        <f t="shared" si="0"/>
        <v>24000</v>
      </c>
      <c r="P8">
        <f t="shared" si="1"/>
        <v>289.68</v>
      </c>
      <c r="S8" s="9" t="s">
        <v>21</v>
      </c>
      <c r="T8" s="8">
        <v>398.31</v>
      </c>
      <c r="U8" s="8">
        <v>33000</v>
      </c>
      <c r="V8" s="5"/>
      <c r="W8" t="s">
        <v>98</v>
      </c>
      <c r="X8" t="s">
        <v>141</v>
      </c>
      <c r="Y8">
        <v>2</v>
      </c>
      <c r="Z8" s="3">
        <v>217.26000000000002</v>
      </c>
      <c r="AA8">
        <v>18000</v>
      </c>
      <c r="AC8" s="9">
        <v>3</v>
      </c>
      <c r="AD8" s="8">
        <v>1182.8600000000001</v>
      </c>
    </row>
    <row r="9" spans="1:30" x14ac:dyDescent="0.25">
      <c r="A9" t="s">
        <v>36</v>
      </c>
      <c r="B9">
        <v>3</v>
      </c>
      <c r="C9" t="s">
        <v>140</v>
      </c>
      <c r="D9" t="s">
        <v>116</v>
      </c>
      <c r="E9">
        <v>1</v>
      </c>
      <c r="F9">
        <v>365</v>
      </c>
      <c r="G9">
        <v>45625</v>
      </c>
      <c r="H9" s="3">
        <f t="shared" si="2"/>
        <v>550.69375000000002</v>
      </c>
      <c r="I9" t="s">
        <v>112</v>
      </c>
      <c r="J9" t="s">
        <v>112</v>
      </c>
      <c r="K9" t="s">
        <v>113</v>
      </c>
      <c r="L9" t="s">
        <v>113</v>
      </c>
      <c r="M9">
        <v>18000</v>
      </c>
      <c r="N9">
        <v>217.26000000000002</v>
      </c>
      <c r="O9">
        <f t="shared" si="0"/>
        <v>63625</v>
      </c>
      <c r="P9">
        <f t="shared" si="1"/>
        <v>767.95375000000001</v>
      </c>
      <c r="S9" s="9" t="s">
        <v>44</v>
      </c>
      <c r="T9" s="8">
        <v>12.07</v>
      </c>
      <c r="U9" s="8">
        <v>1000</v>
      </c>
      <c r="V9" s="5"/>
      <c r="W9" t="s">
        <v>44</v>
      </c>
      <c r="X9" t="s">
        <v>141</v>
      </c>
      <c r="Y9">
        <v>3</v>
      </c>
      <c r="Z9" s="3">
        <v>12.07</v>
      </c>
      <c r="AA9">
        <v>1000</v>
      </c>
      <c r="AC9" s="9">
        <v>4</v>
      </c>
      <c r="AD9" s="8">
        <v>1110.44</v>
      </c>
    </row>
    <row r="10" spans="1:30" x14ac:dyDescent="0.25">
      <c r="A10" t="s">
        <v>76</v>
      </c>
      <c r="B10">
        <v>3</v>
      </c>
      <c r="C10" t="s">
        <v>140</v>
      </c>
      <c r="H10" s="4"/>
      <c r="K10">
        <f>12*J10</f>
        <v>0</v>
      </c>
      <c r="M10">
        <v>4000</v>
      </c>
      <c r="O10">
        <f t="shared" si="0"/>
        <v>4000</v>
      </c>
      <c r="P10">
        <f t="shared" si="1"/>
        <v>48.28</v>
      </c>
      <c r="S10" s="9" t="s">
        <v>31</v>
      </c>
      <c r="T10" s="8">
        <v>1448.4</v>
      </c>
      <c r="U10" s="8">
        <v>120000</v>
      </c>
      <c r="V10" s="5"/>
      <c r="W10" t="s">
        <v>41</v>
      </c>
      <c r="X10" t="s">
        <v>141</v>
      </c>
      <c r="Y10">
        <v>3</v>
      </c>
      <c r="Z10" s="3">
        <v>2353.65</v>
      </c>
      <c r="AA10">
        <v>195000</v>
      </c>
      <c r="AC10" s="9">
        <v>5</v>
      </c>
      <c r="AD10" s="8">
        <v>1086.3000000000002</v>
      </c>
    </row>
    <row r="11" spans="1:30" x14ac:dyDescent="0.25">
      <c r="A11" t="s">
        <v>99</v>
      </c>
      <c r="B11">
        <v>4</v>
      </c>
      <c r="C11" t="s">
        <v>140</v>
      </c>
      <c r="D11" t="s">
        <v>115</v>
      </c>
      <c r="E11">
        <v>1</v>
      </c>
      <c r="H11" s="3">
        <f t="shared" si="2"/>
        <v>0</v>
      </c>
      <c r="I11" t="s">
        <v>112</v>
      </c>
      <c r="J11" t="s">
        <v>113</v>
      </c>
      <c r="K11" t="s">
        <v>113</v>
      </c>
      <c r="L11" t="s">
        <v>113</v>
      </c>
      <c r="M11">
        <v>2400</v>
      </c>
      <c r="N11">
        <v>28.968000000000004</v>
      </c>
      <c r="O11">
        <f t="shared" si="0"/>
        <v>2400</v>
      </c>
      <c r="P11">
        <f t="shared" si="1"/>
        <v>28.968000000000004</v>
      </c>
      <c r="S11" s="9" t="s">
        <v>26</v>
      </c>
      <c r="T11" s="8">
        <v>28.968000000000004</v>
      </c>
      <c r="U11" s="8">
        <v>2400</v>
      </c>
      <c r="V11" s="5"/>
      <c r="W11" s="10" t="s">
        <v>14</v>
      </c>
      <c r="X11" s="10" t="s">
        <v>141</v>
      </c>
      <c r="Y11" s="10">
        <v>4</v>
      </c>
      <c r="Z11" s="4">
        <v>1544.96</v>
      </c>
      <c r="AA11" s="10">
        <v>128000</v>
      </c>
      <c r="AC11" s="7" t="s">
        <v>140</v>
      </c>
      <c r="AD11" s="8">
        <v>1033.3680208333335</v>
      </c>
    </row>
    <row r="12" spans="1:30" x14ac:dyDescent="0.25">
      <c r="A12" t="s">
        <v>60</v>
      </c>
      <c r="B12">
        <v>4</v>
      </c>
      <c r="C12" t="s">
        <v>140</v>
      </c>
      <c r="D12" t="s">
        <v>117</v>
      </c>
      <c r="E12">
        <v>1</v>
      </c>
      <c r="F12">
        <v>313</v>
      </c>
      <c r="G12">
        <v>156500</v>
      </c>
      <c r="H12" s="4">
        <f t="shared" si="2"/>
        <v>1888.9550000000002</v>
      </c>
      <c r="I12" t="s">
        <v>113</v>
      </c>
      <c r="J12" t="s">
        <v>112</v>
      </c>
      <c r="K12" t="s">
        <v>113</v>
      </c>
      <c r="L12" t="s">
        <v>113</v>
      </c>
      <c r="O12">
        <f t="shared" si="0"/>
        <v>156500</v>
      </c>
      <c r="P12">
        <f t="shared" si="1"/>
        <v>1888.9550000000002</v>
      </c>
      <c r="S12" s="9" t="s">
        <v>41</v>
      </c>
      <c r="T12" s="8">
        <v>2353.65</v>
      </c>
      <c r="U12" s="8">
        <v>195000</v>
      </c>
      <c r="V12" s="5"/>
      <c r="W12" t="s">
        <v>42</v>
      </c>
      <c r="X12" t="s">
        <v>141</v>
      </c>
      <c r="Y12">
        <v>4</v>
      </c>
      <c r="Z12" s="3">
        <v>675.92000000000007</v>
      </c>
      <c r="AA12">
        <v>56000</v>
      </c>
      <c r="AC12" s="9">
        <v>1</v>
      </c>
      <c r="AD12" s="8">
        <v>289.68</v>
      </c>
    </row>
    <row r="13" spans="1:30" x14ac:dyDescent="0.25">
      <c r="A13" t="s">
        <v>100</v>
      </c>
      <c r="B13">
        <v>4</v>
      </c>
      <c r="C13" t="s">
        <v>140</v>
      </c>
      <c r="D13" t="s">
        <v>118</v>
      </c>
      <c r="E13">
        <v>1</v>
      </c>
      <c r="F13">
        <v>195</v>
      </c>
      <c r="G13">
        <v>48937.5</v>
      </c>
      <c r="H13" s="3">
        <f t="shared" si="2"/>
        <v>590.67562500000008</v>
      </c>
      <c r="I13" t="s">
        <v>112</v>
      </c>
      <c r="J13" t="s">
        <v>112</v>
      </c>
      <c r="K13" t="s">
        <v>113</v>
      </c>
      <c r="L13" t="s">
        <v>113</v>
      </c>
      <c r="O13">
        <f t="shared" si="0"/>
        <v>48937.5</v>
      </c>
      <c r="P13">
        <f t="shared" si="1"/>
        <v>590.67562500000008</v>
      </c>
      <c r="S13" s="9" t="s">
        <v>98</v>
      </c>
      <c r="T13" s="8">
        <v>217.26000000000002</v>
      </c>
      <c r="U13" s="8">
        <v>18000</v>
      </c>
      <c r="V13" s="5"/>
      <c r="W13" t="s">
        <v>31</v>
      </c>
      <c r="X13" t="s">
        <v>141</v>
      </c>
      <c r="Y13">
        <v>5</v>
      </c>
      <c r="Z13" s="3">
        <v>1448.4</v>
      </c>
      <c r="AA13">
        <v>120000</v>
      </c>
      <c r="AC13" s="9">
        <v>2</v>
      </c>
      <c r="AD13" s="8">
        <v>446.59000000000003</v>
      </c>
    </row>
    <row r="14" spans="1:30" x14ac:dyDescent="0.25">
      <c r="A14" t="s">
        <v>100</v>
      </c>
      <c r="B14">
        <v>4</v>
      </c>
      <c r="C14" t="s">
        <v>140</v>
      </c>
      <c r="D14" t="s">
        <v>119</v>
      </c>
      <c r="E14">
        <v>1</v>
      </c>
      <c r="F14">
        <v>66</v>
      </c>
      <c r="G14">
        <v>16312.5</v>
      </c>
      <c r="H14" s="3">
        <f t="shared" si="2"/>
        <v>196.89187500000003</v>
      </c>
      <c r="I14" t="s">
        <v>113</v>
      </c>
      <c r="J14" t="s">
        <v>112</v>
      </c>
      <c r="K14" t="s">
        <v>113</v>
      </c>
      <c r="L14" t="s">
        <v>113</v>
      </c>
      <c r="O14">
        <f t="shared" si="0"/>
        <v>16312.5</v>
      </c>
      <c r="P14">
        <f t="shared" si="1"/>
        <v>196.89187500000003</v>
      </c>
      <c r="S14" s="9" t="s">
        <v>96</v>
      </c>
      <c r="T14" s="8">
        <v>627.6400000000001</v>
      </c>
      <c r="U14" s="8">
        <v>52000</v>
      </c>
      <c r="V14" s="5"/>
      <c r="W14" t="s">
        <v>101</v>
      </c>
      <c r="X14" t="s">
        <v>141</v>
      </c>
      <c r="Y14">
        <v>5</v>
      </c>
      <c r="Z14" s="3">
        <v>724.2</v>
      </c>
      <c r="AA14">
        <v>60000</v>
      </c>
      <c r="AC14" s="9">
        <v>3</v>
      </c>
      <c r="AD14" s="8">
        <v>408.11687499999999</v>
      </c>
    </row>
    <row r="15" spans="1:30" x14ac:dyDescent="0.25">
      <c r="A15" t="s">
        <v>100</v>
      </c>
      <c r="B15">
        <v>4</v>
      </c>
      <c r="C15" t="s">
        <v>140</v>
      </c>
      <c r="D15" t="s">
        <v>115</v>
      </c>
      <c r="E15">
        <v>1</v>
      </c>
      <c r="F15">
        <v>36</v>
      </c>
      <c r="G15">
        <v>3600</v>
      </c>
      <c r="H15" s="3">
        <f t="shared" si="2"/>
        <v>43.452000000000005</v>
      </c>
      <c r="I15" t="s">
        <v>112</v>
      </c>
      <c r="J15" t="s">
        <v>113</v>
      </c>
      <c r="K15" t="s">
        <v>113</v>
      </c>
      <c r="L15" t="s">
        <v>113</v>
      </c>
      <c r="O15">
        <f t="shared" si="0"/>
        <v>3600</v>
      </c>
      <c r="P15">
        <f t="shared" si="1"/>
        <v>43.452000000000005</v>
      </c>
      <c r="S15" s="9" t="s">
        <v>101</v>
      </c>
      <c r="T15" s="8">
        <v>724.2</v>
      </c>
      <c r="U15" s="8">
        <v>60000</v>
      </c>
      <c r="V15" s="5"/>
      <c r="W15" t="s">
        <v>19</v>
      </c>
      <c r="X15" t="s">
        <v>140</v>
      </c>
      <c r="Y15">
        <v>1</v>
      </c>
      <c r="Z15" s="3">
        <v>289.68</v>
      </c>
      <c r="AA15">
        <v>24000</v>
      </c>
      <c r="AC15" s="9">
        <v>4</v>
      </c>
      <c r="AD15" s="8">
        <v>1471.785625</v>
      </c>
    </row>
    <row r="16" spans="1:30" x14ac:dyDescent="0.25">
      <c r="A16" t="s">
        <v>97</v>
      </c>
      <c r="B16">
        <v>4</v>
      </c>
      <c r="C16" t="s">
        <v>140</v>
      </c>
      <c r="D16" t="s">
        <v>121</v>
      </c>
      <c r="E16">
        <v>1</v>
      </c>
      <c r="F16">
        <v>260</v>
      </c>
      <c r="G16">
        <v>260000</v>
      </c>
      <c r="H16" s="4">
        <f t="shared" si="2"/>
        <v>3138.2000000000003</v>
      </c>
      <c r="I16" t="s">
        <v>112</v>
      </c>
      <c r="J16" t="s">
        <v>113</v>
      </c>
      <c r="K16" t="s">
        <v>113</v>
      </c>
      <c r="L16" t="s">
        <v>113</v>
      </c>
      <c r="O16">
        <f t="shared" si="0"/>
        <v>260000</v>
      </c>
      <c r="P16">
        <f t="shared" si="1"/>
        <v>3138.2000000000003</v>
      </c>
      <c r="S16" s="7" t="s">
        <v>140</v>
      </c>
      <c r="T16" s="8">
        <v>12400.416250000002</v>
      </c>
      <c r="U16" s="8">
        <v>1027375</v>
      </c>
      <c r="V16" s="5"/>
      <c r="W16" t="s">
        <v>95</v>
      </c>
      <c r="X16" t="s">
        <v>140</v>
      </c>
      <c r="Y16">
        <v>1</v>
      </c>
      <c r="Z16" s="3">
        <v>289.68</v>
      </c>
      <c r="AA16">
        <v>24000</v>
      </c>
      <c r="AC16" s="9">
        <v>5</v>
      </c>
      <c r="AD16" s="8">
        <v>2112.25</v>
      </c>
    </row>
    <row r="17" spans="1:30" x14ac:dyDescent="0.25">
      <c r="A17" t="s">
        <v>136</v>
      </c>
      <c r="B17">
        <v>5</v>
      </c>
      <c r="C17" t="s">
        <v>140</v>
      </c>
      <c r="D17" t="s">
        <v>114</v>
      </c>
      <c r="E17">
        <v>1</v>
      </c>
      <c r="F17">
        <v>365</v>
      </c>
      <c r="G17">
        <v>30000</v>
      </c>
      <c r="H17" s="3">
        <f t="shared" si="2"/>
        <v>362.1</v>
      </c>
      <c r="I17" t="s">
        <v>112</v>
      </c>
      <c r="J17" t="s">
        <v>112</v>
      </c>
      <c r="K17" t="s">
        <v>113</v>
      </c>
      <c r="L17" t="s">
        <v>113</v>
      </c>
      <c r="M17">
        <v>60000</v>
      </c>
      <c r="O17">
        <f t="shared" si="0"/>
        <v>90000</v>
      </c>
      <c r="P17">
        <f t="shared" si="1"/>
        <v>1086.3000000000002</v>
      </c>
      <c r="S17" s="9" t="s">
        <v>34</v>
      </c>
      <c r="T17" s="8">
        <v>603.5</v>
      </c>
      <c r="U17" s="8">
        <v>50000</v>
      </c>
      <c r="V17" s="5"/>
      <c r="W17" t="s">
        <v>34</v>
      </c>
      <c r="X17" t="s">
        <v>140</v>
      </c>
      <c r="Y17">
        <v>2</v>
      </c>
      <c r="Z17" s="3">
        <v>603.5</v>
      </c>
      <c r="AA17">
        <v>50000</v>
      </c>
      <c r="AC17" s="7" t="s">
        <v>152</v>
      </c>
      <c r="AD17" s="8">
        <v>928.71792045454561</v>
      </c>
    </row>
    <row r="18" spans="1:30" x14ac:dyDescent="0.25">
      <c r="A18" t="s">
        <v>136</v>
      </c>
      <c r="B18">
        <v>5</v>
      </c>
      <c r="C18" t="s">
        <v>140</v>
      </c>
      <c r="D18" t="s">
        <v>120</v>
      </c>
      <c r="E18">
        <v>1</v>
      </c>
      <c r="F18">
        <v>365</v>
      </c>
      <c r="G18">
        <v>200000</v>
      </c>
      <c r="H18" s="3">
        <f t="shared" si="2"/>
        <v>2414</v>
      </c>
      <c r="I18" t="s">
        <v>13</v>
      </c>
      <c r="J18" t="s">
        <v>112</v>
      </c>
      <c r="K18" t="s">
        <v>13</v>
      </c>
      <c r="L18" t="s">
        <v>113</v>
      </c>
      <c r="O18">
        <f t="shared" si="0"/>
        <v>200000</v>
      </c>
      <c r="P18">
        <f t="shared" si="1"/>
        <v>2414</v>
      </c>
      <c r="S18" s="9" t="s">
        <v>19</v>
      </c>
      <c r="T18" s="8">
        <v>289.68</v>
      </c>
      <c r="U18" s="8">
        <v>24000</v>
      </c>
      <c r="V18" s="5"/>
      <c r="W18" t="s">
        <v>30</v>
      </c>
      <c r="X18" t="s">
        <v>140</v>
      </c>
      <c r="Y18">
        <v>2</v>
      </c>
      <c r="Z18" s="3">
        <v>289.68</v>
      </c>
      <c r="AA18">
        <v>24000</v>
      </c>
    </row>
    <row r="19" spans="1:30" x14ac:dyDescent="0.25">
      <c r="A19" t="s">
        <v>137</v>
      </c>
      <c r="B19">
        <v>5</v>
      </c>
      <c r="C19" t="s">
        <v>140</v>
      </c>
      <c r="H19" s="3"/>
      <c r="M19">
        <v>60000</v>
      </c>
      <c r="N19">
        <v>724.2</v>
      </c>
      <c r="O19">
        <f t="shared" si="0"/>
        <v>60000</v>
      </c>
      <c r="P19">
        <f t="shared" si="1"/>
        <v>724.2</v>
      </c>
      <c r="S19" s="9" t="s">
        <v>99</v>
      </c>
      <c r="T19" s="8">
        <v>28.968000000000004</v>
      </c>
      <c r="U19" s="8">
        <v>2400</v>
      </c>
      <c r="V19" s="5"/>
      <c r="W19" t="s">
        <v>36</v>
      </c>
      <c r="X19" t="s">
        <v>140</v>
      </c>
      <c r="Y19">
        <v>3</v>
      </c>
      <c r="Z19" s="3">
        <v>767.95375000000001</v>
      </c>
      <c r="AA19">
        <v>63625</v>
      </c>
    </row>
    <row r="20" spans="1:30" x14ac:dyDescent="0.25">
      <c r="A20" t="s">
        <v>96</v>
      </c>
      <c r="B20">
        <v>1</v>
      </c>
      <c r="C20" t="s">
        <v>141</v>
      </c>
      <c r="D20" t="s">
        <v>118</v>
      </c>
      <c r="E20">
        <v>1</v>
      </c>
      <c r="F20">
        <v>200</v>
      </c>
      <c r="G20">
        <v>52000</v>
      </c>
      <c r="H20" s="3">
        <f t="shared" si="2"/>
        <v>627.6400000000001</v>
      </c>
      <c r="I20" t="s">
        <v>113</v>
      </c>
      <c r="J20" t="s">
        <v>112</v>
      </c>
      <c r="K20" t="s">
        <v>113</v>
      </c>
      <c r="L20" t="s">
        <v>113</v>
      </c>
      <c r="O20">
        <f t="shared" si="0"/>
        <v>52000</v>
      </c>
      <c r="P20">
        <f t="shared" si="1"/>
        <v>627.6400000000001</v>
      </c>
      <c r="S20" s="9" t="s">
        <v>136</v>
      </c>
      <c r="T20" s="8">
        <v>3500.3</v>
      </c>
      <c r="U20" s="8">
        <v>290000</v>
      </c>
      <c r="V20" s="5"/>
      <c r="W20" s="3" t="s">
        <v>76</v>
      </c>
      <c r="X20" t="s">
        <v>140</v>
      </c>
      <c r="Y20">
        <v>3</v>
      </c>
      <c r="Z20" s="3">
        <v>48.28</v>
      </c>
      <c r="AA20">
        <v>4000</v>
      </c>
    </row>
    <row r="21" spans="1:30" x14ac:dyDescent="0.25">
      <c r="A21" t="s">
        <v>21</v>
      </c>
      <c r="B21">
        <v>2</v>
      </c>
      <c r="C21" t="s">
        <v>141</v>
      </c>
      <c r="D21" t="s">
        <v>123</v>
      </c>
      <c r="E21">
        <v>1</v>
      </c>
      <c r="F21">
        <v>66</v>
      </c>
      <c r="G21">
        <v>33000</v>
      </c>
      <c r="H21" s="3">
        <f t="shared" si="2"/>
        <v>398.31</v>
      </c>
      <c r="I21" t="s">
        <v>113</v>
      </c>
      <c r="J21" t="s">
        <v>112</v>
      </c>
      <c r="K21" t="s">
        <v>113</v>
      </c>
      <c r="L21" t="s">
        <v>113</v>
      </c>
      <c r="O21">
        <f t="shared" si="0"/>
        <v>33000</v>
      </c>
      <c r="P21">
        <f t="shared" si="1"/>
        <v>398.31</v>
      </c>
      <c r="S21" s="9" t="s">
        <v>36</v>
      </c>
      <c r="T21" s="8">
        <v>767.95375000000001</v>
      </c>
      <c r="U21" s="8">
        <v>63625</v>
      </c>
      <c r="V21" s="5"/>
      <c r="W21" t="s">
        <v>99</v>
      </c>
      <c r="X21" t="s">
        <v>140</v>
      </c>
      <c r="Y21">
        <v>4</v>
      </c>
      <c r="Z21" s="3">
        <v>28.968000000000004</v>
      </c>
      <c r="AA21">
        <v>2400</v>
      </c>
    </row>
    <row r="22" spans="1:30" x14ac:dyDescent="0.25">
      <c r="A22" t="s">
        <v>26</v>
      </c>
      <c r="B22">
        <v>2</v>
      </c>
      <c r="C22" t="s">
        <v>141</v>
      </c>
      <c r="D22" t="s">
        <v>111</v>
      </c>
      <c r="E22">
        <v>1</v>
      </c>
      <c r="F22">
        <v>1</v>
      </c>
      <c r="G22">
        <f>200*12</f>
        <v>2400</v>
      </c>
      <c r="H22" s="3" t="e">
        <f>#REF!*0.01207</f>
        <v>#REF!</v>
      </c>
      <c r="I22" t="s">
        <v>113</v>
      </c>
      <c r="J22" t="s">
        <v>112</v>
      </c>
      <c r="K22" t="s">
        <v>113</v>
      </c>
      <c r="L22" t="s">
        <v>113</v>
      </c>
      <c r="O22">
        <f t="shared" si="0"/>
        <v>2400</v>
      </c>
      <c r="P22">
        <f t="shared" si="1"/>
        <v>28.968000000000004</v>
      </c>
      <c r="S22" s="9" t="s">
        <v>30</v>
      </c>
      <c r="T22" s="8">
        <v>289.68</v>
      </c>
      <c r="U22" s="8">
        <v>24000</v>
      </c>
      <c r="V22" s="5"/>
      <c r="W22" s="10" t="s">
        <v>60</v>
      </c>
      <c r="X22" s="10" t="s">
        <v>140</v>
      </c>
      <c r="Y22" s="10">
        <v>4</v>
      </c>
      <c r="Z22" s="4">
        <v>1888.9550000000002</v>
      </c>
      <c r="AA22" s="10">
        <v>156500</v>
      </c>
    </row>
    <row r="23" spans="1:30" x14ac:dyDescent="0.25">
      <c r="A23" t="s">
        <v>98</v>
      </c>
      <c r="B23">
        <v>2</v>
      </c>
      <c r="C23" t="s">
        <v>141</v>
      </c>
      <c r="D23" t="s">
        <v>115</v>
      </c>
      <c r="E23">
        <v>1</v>
      </c>
      <c r="G23">
        <v>18000</v>
      </c>
      <c r="H23" s="3">
        <f>G23*0.01207</f>
        <v>217.26000000000002</v>
      </c>
      <c r="I23" t="s">
        <v>112</v>
      </c>
      <c r="J23" t="s">
        <v>113</v>
      </c>
      <c r="K23" t="s">
        <v>113</v>
      </c>
      <c r="L23" t="s">
        <v>113</v>
      </c>
      <c r="O23">
        <f t="shared" si="0"/>
        <v>18000</v>
      </c>
      <c r="P23">
        <f t="shared" si="1"/>
        <v>217.26000000000002</v>
      </c>
      <c r="S23" s="9" t="s">
        <v>60</v>
      </c>
      <c r="T23" s="8">
        <v>1888.9550000000002</v>
      </c>
      <c r="U23" s="8">
        <v>156500</v>
      </c>
      <c r="V23" s="5"/>
      <c r="W23" t="s">
        <v>100</v>
      </c>
      <c r="X23" t="s">
        <v>140</v>
      </c>
      <c r="Y23">
        <v>4</v>
      </c>
      <c r="Z23" s="3">
        <v>831.01950000000011</v>
      </c>
      <c r="AA23">
        <v>68850</v>
      </c>
    </row>
    <row r="24" spans="1:30" x14ac:dyDescent="0.25">
      <c r="A24" t="s">
        <v>44</v>
      </c>
      <c r="B24">
        <v>2</v>
      </c>
      <c r="C24" t="s">
        <v>141</v>
      </c>
      <c r="H24" s="3"/>
      <c r="M24">
        <v>1000</v>
      </c>
      <c r="N24">
        <v>12.07</v>
      </c>
      <c r="O24">
        <f t="shared" si="0"/>
        <v>1000</v>
      </c>
      <c r="P24">
        <f t="shared" si="1"/>
        <v>12.07</v>
      </c>
      <c r="S24" s="9" t="s">
        <v>100</v>
      </c>
      <c r="T24" s="8">
        <v>831.01950000000011</v>
      </c>
      <c r="U24" s="8">
        <v>68850</v>
      </c>
      <c r="V24" s="5"/>
      <c r="W24" s="10" t="s">
        <v>97</v>
      </c>
      <c r="X24" s="10" t="s">
        <v>140</v>
      </c>
      <c r="Y24" s="10">
        <v>4</v>
      </c>
      <c r="Z24" s="4">
        <v>3138.2000000000003</v>
      </c>
      <c r="AA24" s="10">
        <v>260000</v>
      </c>
    </row>
    <row r="25" spans="1:30" x14ac:dyDescent="0.25">
      <c r="A25" t="s">
        <v>41</v>
      </c>
      <c r="B25">
        <v>3</v>
      </c>
      <c r="C25" t="s">
        <v>141</v>
      </c>
      <c r="D25" t="s">
        <v>121</v>
      </c>
      <c r="E25">
        <v>1</v>
      </c>
      <c r="F25">
        <v>18000</v>
      </c>
      <c r="G25">
        <v>195000</v>
      </c>
      <c r="H25" s="3">
        <f>G25*0.01207</f>
        <v>2353.65</v>
      </c>
      <c r="I25" t="s">
        <v>113</v>
      </c>
      <c r="J25" t="s">
        <v>112</v>
      </c>
      <c r="K25" t="s">
        <v>113</v>
      </c>
      <c r="L25" t="s">
        <v>113</v>
      </c>
      <c r="O25">
        <f t="shared" si="0"/>
        <v>195000</v>
      </c>
      <c r="P25">
        <f t="shared" si="1"/>
        <v>2353.65</v>
      </c>
      <c r="S25" s="9" t="s">
        <v>76</v>
      </c>
      <c r="T25" s="8">
        <v>48.28</v>
      </c>
      <c r="U25" s="8">
        <v>4000</v>
      </c>
      <c r="V25" s="5"/>
      <c r="W25" t="s">
        <v>136</v>
      </c>
      <c r="X25" t="s">
        <v>140</v>
      </c>
      <c r="Y25">
        <v>5</v>
      </c>
      <c r="Z25" s="3">
        <v>3500.3</v>
      </c>
      <c r="AA25">
        <v>290000</v>
      </c>
    </row>
    <row r="26" spans="1:30" x14ac:dyDescent="0.25">
      <c r="A26" t="s">
        <v>14</v>
      </c>
      <c r="B26">
        <v>4</v>
      </c>
      <c r="C26" t="s">
        <v>141</v>
      </c>
      <c r="D26" t="s">
        <v>118</v>
      </c>
      <c r="E26">
        <v>1</v>
      </c>
      <c r="F26">
        <v>104</v>
      </c>
      <c r="G26">
        <v>52000</v>
      </c>
      <c r="H26" s="3">
        <f>G26*0.01207</f>
        <v>627.6400000000001</v>
      </c>
      <c r="I26" t="s">
        <v>112</v>
      </c>
      <c r="J26" t="s">
        <v>112</v>
      </c>
      <c r="K26" t="s">
        <v>113</v>
      </c>
      <c r="L26" t="s">
        <v>113</v>
      </c>
      <c r="M26">
        <v>24000</v>
      </c>
      <c r="N26">
        <v>289.68</v>
      </c>
      <c r="O26">
        <f t="shared" si="0"/>
        <v>76000</v>
      </c>
      <c r="P26">
        <f t="shared" si="1"/>
        <v>917.32</v>
      </c>
      <c r="S26" s="9" t="s">
        <v>97</v>
      </c>
      <c r="T26" s="8">
        <v>3138.2000000000003</v>
      </c>
      <c r="U26" s="8">
        <v>260000</v>
      </c>
      <c r="V26" s="5"/>
      <c r="W26" t="s">
        <v>137</v>
      </c>
      <c r="X26" t="s">
        <v>140</v>
      </c>
      <c r="Y26">
        <v>5</v>
      </c>
      <c r="Z26" s="3">
        <v>724.2</v>
      </c>
      <c r="AA26">
        <v>60000</v>
      </c>
    </row>
    <row r="27" spans="1:30" x14ac:dyDescent="0.25">
      <c r="A27" t="s">
        <v>14</v>
      </c>
      <c r="B27">
        <v>4</v>
      </c>
      <c r="C27" t="s">
        <v>141</v>
      </c>
      <c r="D27" t="s">
        <v>122</v>
      </c>
      <c r="E27">
        <v>1</v>
      </c>
      <c r="F27">
        <v>260</v>
      </c>
      <c r="G27">
        <v>52000</v>
      </c>
      <c r="H27" s="3">
        <f>G27*0.01207</f>
        <v>627.6400000000001</v>
      </c>
      <c r="I27" t="s">
        <v>112</v>
      </c>
      <c r="J27" t="s">
        <v>112</v>
      </c>
      <c r="K27" t="s">
        <v>113</v>
      </c>
      <c r="L27" t="s">
        <v>113</v>
      </c>
      <c r="O27">
        <f t="shared" si="0"/>
        <v>52000</v>
      </c>
      <c r="P27">
        <f t="shared" si="1"/>
        <v>627.6400000000001</v>
      </c>
      <c r="S27" s="9" t="s">
        <v>137</v>
      </c>
      <c r="T27" s="8">
        <v>724.2</v>
      </c>
      <c r="U27" s="8">
        <v>60000</v>
      </c>
      <c r="V27" s="5"/>
    </row>
    <row r="28" spans="1:30" x14ac:dyDescent="0.25">
      <c r="A28" t="s">
        <v>42</v>
      </c>
      <c r="B28">
        <v>4</v>
      </c>
      <c r="C28" t="s">
        <v>141</v>
      </c>
      <c r="D28" t="s">
        <v>123</v>
      </c>
      <c r="E28">
        <v>1</v>
      </c>
      <c r="G28">
        <v>56000</v>
      </c>
      <c r="H28" s="3">
        <f t="shared" si="2"/>
        <v>675.92000000000007</v>
      </c>
      <c r="I28" t="s">
        <v>113</v>
      </c>
      <c r="J28" t="s">
        <v>112</v>
      </c>
      <c r="K28" t="s">
        <v>113</v>
      </c>
      <c r="L28" t="s">
        <v>113</v>
      </c>
      <c r="O28">
        <f t="shared" si="0"/>
        <v>56000</v>
      </c>
      <c r="P28">
        <f t="shared" si="1"/>
        <v>675.92000000000007</v>
      </c>
      <c r="S28" s="9" t="s">
        <v>95</v>
      </c>
      <c r="T28" s="8">
        <v>289.68</v>
      </c>
      <c r="U28" s="8">
        <v>24000</v>
      </c>
    </row>
    <row r="29" spans="1:30" x14ac:dyDescent="0.25">
      <c r="A29" t="s">
        <v>31</v>
      </c>
      <c r="B29">
        <v>5</v>
      </c>
      <c r="C29" t="s">
        <v>141</v>
      </c>
      <c r="D29" t="s">
        <v>120</v>
      </c>
      <c r="E29">
        <v>1</v>
      </c>
      <c r="G29">
        <v>120000</v>
      </c>
      <c r="H29" s="3">
        <f t="shared" si="2"/>
        <v>1448.4</v>
      </c>
      <c r="I29" t="s">
        <v>113</v>
      </c>
      <c r="J29" t="s">
        <v>112</v>
      </c>
      <c r="K29" t="s">
        <v>113</v>
      </c>
      <c r="L29" t="s">
        <v>113</v>
      </c>
      <c r="O29">
        <f t="shared" si="0"/>
        <v>120000</v>
      </c>
      <c r="P29">
        <f t="shared" si="1"/>
        <v>1448.4</v>
      </c>
      <c r="S29" s="7" t="s">
        <v>152</v>
      </c>
      <c r="T29" s="8">
        <v>20431.794250000003</v>
      </c>
      <c r="U29" s="8">
        <v>1692775</v>
      </c>
    </row>
    <row r="30" spans="1:30" x14ac:dyDescent="0.25">
      <c r="A30" t="s">
        <v>101</v>
      </c>
      <c r="B30">
        <v>5</v>
      </c>
      <c r="C30" t="s">
        <v>141</v>
      </c>
      <c r="D30" t="s">
        <v>13</v>
      </c>
      <c r="H30" s="3">
        <f t="shared" si="2"/>
        <v>0</v>
      </c>
      <c r="I30" t="s">
        <v>13</v>
      </c>
      <c r="J30" t="s">
        <v>13</v>
      </c>
      <c r="K30" t="s">
        <v>13</v>
      </c>
      <c r="L30" t="s">
        <v>13</v>
      </c>
      <c r="M30">
        <v>60000</v>
      </c>
      <c r="O30">
        <f t="shared" si="0"/>
        <v>60000</v>
      </c>
      <c r="P30">
        <f t="shared" si="1"/>
        <v>724.2</v>
      </c>
      <c r="W30" t="s">
        <v>145</v>
      </c>
    </row>
    <row r="31" spans="1:30" x14ac:dyDescent="0.25">
      <c r="W31" t="s">
        <v>143</v>
      </c>
    </row>
    <row r="32" spans="1:30" x14ac:dyDescent="0.25">
      <c r="W32" t="s">
        <v>144</v>
      </c>
    </row>
    <row r="34" spans="1:1" x14ac:dyDescent="0.25">
      <c r="A34" t="s">
        <v>145</v>
      </c>
    </row>
    <row r="37" spans="1:1" x14ac:dyDescent="0.25">
      <c r="A37" t="s">
        <v>143</v>
      </c>
    </row>
    <row r="38" spans="1:1" x14ac:dyDescent="0.25">
      <c r="A38" t="s">
        <v>144</v>
      </c>
    </row>
    <row r="54" spans="14:20" x14ac:dyDescent="0.25">
      <c r="N54" t="s">
        <v>13</v>
      </c>
      <c r="R54" t="s">
        <v>13</v>
      </c>
      <c r="T54" t="s">
        <v>13</v>
      </c>
    </row>
  </sheetData>
  <sortState ref="W16:AA26">
    <sortCondition ref="Y16:Y2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9"/>
  <sheetViews>
    <sheetView tabSelected="1" topLeftCell="C25" workbookViewId="0">
      <selection activeCell="AF27" sqref="AF27"/>
    </sheetView>
  </sheetViews>
  <sheetFormatPr defaultRowHeight="15" x14ac:dyDescent="0.25"/>
  <cols>
    <col min="22" max="22" width="16.5703125" bestFit="1" customWidth="1"/>
    <col min="23" max="23" width="28" customWidth="1"/>
    <col min="24" max="24" width="9.28515625" customWidth="1"/>
  </cols>
  <sheetData>
    <row r="1" spans="1:33" x14ac:dyDescent="0.25">
      <c r="A1" t="s">
        <v>0</v>
      </c>
      <c r="B1" t="s">
        <v>124</v>
      </c>
      <c r="C1" t="s">
        <v>139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156</v>
      </c>
      <c r="J1" t="s">
        <v>6</v>
      </c>
      <c r="K1" t="s">
        <v>130</v>
      </c>
      <c r="L1" s="11" t="s">
        <v>157</v>
      </c>
      <c r="M1" t="s">
        <v>131</v>
      </c>
      <c r="N1" t="s">
        <v>132</v>
      </c>
      <c r="O1" t="s">
        <v>133</v>
      </c>
      <c r="P1" t="s">
        <v>134</v>
      </c>
      <c r="Q1" t="s">
        <v>135</v>
      </c>
      <c r="R1" t="s">
        <v>7</v>
      </c>
      <c r="S1" t="s">
        <v>8</v>
      </c>
      <c r="T1" t="s">
        <v>9</v>
      </c>
      <c r="U1" t="s">
        <v>10</v>
      </c>
      <c r="AF1" t="s">
        <v>0</v>
      </c>
    </row>
    <row r="2" spans="1:33" x14ac:dyDescent="0.25">
      <c r="A2" t="s">
        <v>34</v>
      </c>
      <c r="B2">
        <v>2</v>
      </c>
      <c r="C2" t="s">
        <v>140</v>
      </c>
      <c r="D2" t="s">
        <v>12</v>
      </c>
      <c r="E2" t="s">
        <v>27</v>
      </c>
      <c r="F2" t="s">
        <v>27</v>
      </c>
      <c r="H2" t="s">
        <v>28</v>
      </c>
      <c r="J2" t="s">
        <v>23</v>
      </c>
      <c r="K2">
        <v>400</v>
      </c>
      <c r="L2">
        <v>400</v>
      </c>
      <c r="M2">
        <v>200</v>
      </c>
      <c r="N2">
        <v>600</v>
      </c>
      <c r="O2">
        <v>450</v>
      </c>
      <c r="P2">
        <v>300</v>
      </c>
      <c r="Q2">
        <v>600</v>
      </c>
      <c r="R2" t="s">
        <v>13</v>
      </c>
      <c r="S2" t="s">
        <v>35</v>
      </c>
      <c r="U2" t="s">
        <v>13</v>
      </c>
      <c r="V2" s="6" t="s">
        <v>151</v>
      </c>
      <c r="W2" t="s">
        <v>158</v>
      </c>
      <c r="Y2" t="s">
        <v>151</v>
      </c>
      <c r="Z2" t="s">
        <v>159</v>
      </c>
      <c r="AA2" t="s">
        <v>160</v>
      </c>
      <c r="AB2" t="s">
        <v>158</v>
      </c>
      <c r="AF2" t="s">
        <v>34</v>
      </c>
      <c r="AG2" t="s">
        <v>140</v>
      </c>
    </row>
    <row r="3" spans="1:33" x14ac:dyDescent="0.25">
      <c r="A3" t="s">
        <v>19</v>
      </c>
      <c r="B3">
        <v>1</v>
      </c>
      <c r="C3" t="s">
        <v>140</v>
      </c>
      <c r="D3" t="s">
        <v>12</v>
      </c>
      <c r="E3" t="s">
        <v>20</v>
      </c>
      <c r="F3" t="s">
        <v>13</v>
      </c>
      <c r="H3" t="s">
        <v>13</v>
      </c>
      <c r="J3" t="s">
        <v>13</v>
      </c>
      <c r="R3" t="s">
        <v>13</v>
      </c>
      <c r="S3" t="s">
        <v>13</v>
      </c>
      <c r="U3" t="s">
        <v>13</v>
      </c>
      <c r="V3" s="7" t="s">
        <v>141</v>
      </c>
      <c r="W3" s="8">
        <v>24</v>
      </c>
      <c r="Y3" t="s">
        <v>141</v>
      </c>
      <c r="Z3">
        <v>72</v>
      </c>
      <c r="AB3">
        <v>24</v>
      </c>
      <c r="AF3" t="s">
        <v>19</v>
      </c>
      <c r="AG3" t="s">
        <v>140</v>
      </c>
    </row>
    <row r="4" spans="1:33" x14ac:dyDescent="0.25">
      <c r="A4" t="s">
        <v>19</v>
      </c>
      <c r="B4">
        <v>1</v>
      </c>
      <c r="C4" t="s">
        <v>140</v>
      </c>
      <c r="D4" t="s">
        <v>12</v>
      </c>
      <c r="E4" t="s">
        <v>27</v>
      </c>
      <c r="F4" t="s">
        <v>27</v>
      </c>
      <c r="H4" t="s">
        <v>28</v>
      </c>
      <c r="J4" t="s">
        <v>29</v>
      </c>
      <c r="K4">
        <v>400</v>
      </c>
      <c r="L4">
        <v>400</v>
      </c>
      <c r="M4">
        <v>300</v>
      </c>
      <c r="N4">
        <v>500</v>
      </c>
      <c r="O4">
        <v>400</v>
      </c>
      <c r="P4">
        <v>300</v>
      </c>
      <c r="Q4">
        <v>500</v>
      </c>
      <c r="R4" t="s">
        <v>13</v>
      </c>
      <c r="S4" t="s">
        <v>13</v>
      </c>
      <c r="U4" t="s">
        <v>13</v>
      </c>
      <c r="V4" s="9"/>
      <c r="W4" s="8"/>
      <c r="AF4" t="s">
        <v>136</v>
      </c>
      <c r="AG4" t="s">
        <v>140</v>
      </c>
    </row>
    <row r="5" spans="1:33" x14ac:dyDescent="0.25">
      <c r="A5" t="s">
        <v>19</v>
      </c>
      <c r="B5">
        <v>1</v>
      </c>
      <c r="C5" t="s">
        <v>140</v>
      </c>
      <c r="D5" t="s">
        <v>12</v>
      </c>
      <c r="E5" t="s">
        <v>79</v>
      </c>
      <c r="F5" t="s">
        <v>79</v>
      </c>
      <c r="H5" t="s">
        <v>84</v>
      </c>
      <c r="J5" t="s">
        <v>53</v>
      </c>
      <c r="M5">
        <v>30</v>
      </c>
      <c r="R5" t="s">
        <v>13</v>
      </c>
      <c r="S5" t="s">
        <v>13</v>
      </c>
      <c r="U5" t="s">
        <v>13</v>
      </c>
      <c r="V5" s="9" t="s">
        <v>27</v>
      </c>
      <c r="W5" s="8">
        <v>2</v>
      </c>
      <c r="Y5" t="s">
        <v>27</v>
      </c>
      <c r="Z5">
        <v>207.5</v>
      </c>
      <c r="AA5" s="12">
        <f>Z5*0.01207</f>
        <v>2.5045250000000001</v>
      </c>
      <c r="AB5">
        <v>2</v>
      </c>
      <c r="AF5" t="s">
        <v>52</v>
      </c>
      <c r="AG5" t="s">
        <v>140</v>
      </c>
    </row>
    <row r="6" spans="1:33" x14ac:dyDescent="0.25">
      <c r="A6" t="s">
        <v>19</v>
      </c>
      <c r="B6">
        <v>1</v>
      </c>
      <c r="C6" t="s">
        <v>140</v>
      </c>
      <c r="D6" t="s">
        <v>12</v>
      </c>
      <c r="E6" t="s">
        <v>91</v>
      </c>
      <c r="F6" t="s">
        <v>92</v>
      </c>
      <c r="H6" t="s">
        <v>13</v>
      </c>
      <c r="J6" t="s">
        <v>29</v>
      </c>
      <c r="K6">
        <v>600</v>
      </c>
      <c r="L6">
        <v>600</v>
      </c>
      <c r="M6">
        <v>200</v>
      </c>
      <c r="N6">
        <v>1000</v>
      </c>
      <c r="R6" t="s">
        <v>13</v>
      </c>
      <c r="S6" t="s">
        <v>13</v>
      </c>
      <c r="U6" t="s">
        <v>13</v>
      </c>
      <c r="V6" s="9" t="s">
        <v>38</v>
      </c>
      <c r="W6" s="8">
        <v>4</v>
      </c>
      <c r="Y6" t="s">
        <v>38</v>
      </c>
      <c r="Z6">
        <v>106.25</v>
      </c>
      <c r="AA6" s="12">
        <f t="shared" ref="AA6:AA23" si="0">Z6*0.01207</f>
        <v>1.2824375000000001</v>
      </c>
      <c r="AB6">
        <v>4</v>
      </c>
      <c r="AF6" t="s">
        <v>36</v>
      </c>
      <c r="AG6" t="s">
        <v>140</v>
      </c>
    </row>
    <row r="7" spans="1:33" x14ac:dyDescent="0.25">
      <c r="A7" t="s">
        <v>136</v>
      </c>
      <c r="B7">
        <v>5</v>
      </c>
      <c r="C7" t="s">
        <v>140</v>
      </c>
      <c r="D7" t="s">
        <v>12</v>
      </c>
      <c r="E7" t="s">
        <v>27</v>
      </c>
      <c r="F7" t="s">
        <v>27</v>
      </c>
      <c r="H7" t="s">
        <v>17</v>
      </c>
      <c r="I7">
        <v>1</v>
      </c>
      <c r="J7" t="s">
        <v>23</v>
      </c>
      <c r="K7">
        <v>500</v>
      </c>
      <c r="L7">
        <f t="shared" ref="L7:L49" si="1">K7/I7</f>
        <v>500</v>
      </c>
      <c r="M7">
        <v>300</v>
      </c>
      <c r="N7">
        <v>600</v>
      </c>
      <c r="O7">
        <v>500</v>
      </c>
      <c r="P7">
        <v>300</v>
      </c>
      <c r="Q7">
        <v>600</v>
      </c>
      <c r="R7" t="s">
        <v>13</v>
      </c>
      <c r="S7" t="s">
        <v>13</v>
      </c>
      <c r="U7" t="s">
        <v>13</v>
      </c>
      <c r="V7" s="9" t="s">
        <v>57</v>
      </c>
      <c r="W7" s="8">
        <v>1</v>
      </c>
      <c r="Y7" t="s">
        <v>57</v>
      </c>
      <c r="Z7">
        <v>30</v>
      </c>
      <c r="AA7" s="12">
        <f t="shared" si="0"/>
        <v>0.36210000000000003</v>
      </c>
      <c r="AB7">
        <v>1</v>
      </c>
      <c r="AF7" t="s">
        <v>30</v>
      </c>
      <c r="AG7" t="s">
        <v>140</v>
      </c>
    </row>
    <row r="8" spans="1:33" x14ac:dyDescent="0.25">
      <c r="A8" t="s">
        <v>52</v>
      </c>
      <c r="B8">
        <v>2</v>
      </c>
      <c r="C8" t="s">
        <v>140</v>
      </c>
      <c r="D8" t="s">
        <v>12</v>
      </c>
      <c r="E8" t="s">
        <v>38</v>
      </c>
      <c r="F8" t="s">
        <v>39</v>
      </c>
      <c r="H8" t="s">
        <v>17</v>
      </c>
      <c r="I8">
        <v>1</v>
      </c>
      <c r="J8" t="s">
        <v>53</v>
      </c>
      <c r="K8">
        <v>90</v>
      </c>
      <c r="L8">
        <f t="shared" si="1"/>
        <v>90</v>
      </c>
      <c r="M8">
        <v>80</v>
      </c>
      <c r="N8">
        <v>100</v>
      </c>
      <c r="P8">
        <v>80</v>
      </c>
      <c r="Q8">
        <v>100</v>
      </c>
      <c r="R8" t="s">
        <v>54</v>
      </c>
      <c r="S8" t="s">
        <v>13</v>
      </c>
      <c r="T8">
        <v>0</v>
      </c>
      <c r="U8" t="s">
        <v>13</v>
      </c>
      <c r="V8" s="9" t="s">
        <v>16</v>
      </c>
      <c r="W8" s="8">
        <v>1</v>
      </c>
      <c r="Y8" t="s">
        <v>16</v>
      </c>
      <c r="Z8">
        <v>0</v>
      </c>
      <c r="AA8" s="12">
        <f t="shared" si="0"/>
        <v>0</v>
      </c>
      <c r="AB8">
        <v>1</v>
      </c>
      <c r="AF8" t="s">
        <v>60</v>
      </c>
      <c r="AG8" t="s">
        <v>140</v>
      </c>
    </row>
    <row r="9" spans="1:33" x14ac:dyDescent="0.25">
      <c r="A9" t="s">
        <v>52</v>
      </c>
      <c r="B9">
        <v>2</v>
      </c>
      <c r="C9" t="s">
        <v>140</v>
      </c>
      <c r="D9" t="s">
        <v>12</v>
      </c>
      <c r="E9" t="s">
        <v>22</v>
      </c>
      <c r="F9" t="s">
        <v>64</v>
      </c>
      <c r="H9" t="s">
        <v>50</v>
      </c>
      <c r="I9">
        <v>2</v>
      </c>
      <c r="J9" t="s">
        <v>53</v>
      </c>
      <c r="K9">
        <v>75</v>
      </c>
      <c r="L9">
        <f t="shared" si="1"/>
        <v>37.5</v>
      </c>
      <c r="M9">
        <v>70</v>
      </c>
      <c r="N9">
        <v>80</v>
      </c>
      <c r="P9">
        <v>100</v>
      </c>
      <c r="Q9">
        <v>120</v>
      </c>
      <c r="R9" t="s">
        <v>65</v>
      </c>
      <c r="S9" t="s">
        <v>13</v>
      </c>
      <c r="T9">
        <v>0</v>
      </c>
      <c r="U9" t="s">
        <v>13</v>
      </c>
      <c r="V9" s="9" t="s">
        <v>59</v>
      </c>
      <c r="W9" s="8">
        <v>1</v>
      </c>
      <c r="Y9" t="s">
        <v>59</v>
      </c>
      <c r="Z9">
        <v>225</v>
      </c>
      <c r="AA9" s="12">
        <f t="shared" si="0"/>
        <v>2.7157500000000003</v>
      </c>
      <c r="AB9">
        <v>1</v>
      </c>
      <c r="AF9" t="s">
        <v>47</v>
      </c>
      <c r="AG9" t="s">
        <v>140</v>
      </c>
    </row>
    <row r="10" spans="1:33" x14ac:dyDescent="0.25">
      <c r="A10" t="s">
        <v>36</v>
      </c>
      <c r="B10">
        <v>3</v>
      </c>
      <c r="C10" t="s">
        <v>140</v>
      </c>
      <c r="D10" t="s">
        <v>12</v>
      </c>
      <c r="E10" t="s">
        <v>27</v>
      </c>
      <c r="F10" t="s">
        <v>27</v>
      </c>
      <c r="H10" t="s">
        <v>13</v>
      </c>
      <c r="J10" t="s">
        <v>23</v>
      </c>
      <c r="K10">
        <v>450</v>
      </c>
      <c r="L10">
        <v>450</v>
      </c>
      <c r="M10">
        <v>400</v>
      </c>
      <c r="N10">
        <v>500</v>
      </c>
      <c r="P10">
        <v>500</v>
      </c>
      <c r="Q10">
        <v>1000</v>
      </c>
      <c r="R10" t="s">
        <v>13</v>
      </c>
      <c r="S10" t="s">
        <v>13</v>
      </c>
      <c r="U10" t="s">
        <v>13</v>
      </c>
      <c r="V10" s="9" t="s">
        <v>20</v>
      </c>
      <c r="W10" s="8">
        <v>1</v>
      </c>
      <c r="Y10" t="s">
        <v>20</v>
      </c>
      <c r="Z10">
        <v>30</v>
      </c>
      <c r="AA10" s="12">
        <f t="shared" si="0"/>
        <v>0.36210000000000003</v>
      </c>
      <c r="AB10">
        <v>1</v>
      </c>
      <c r="AF10" t="s">
        <v>76</v>
      </c>
      <c r="AG10" t="s">
        <v>140</v>
      </c>
    </row>
    <row r="11" spans="1:33" x14ac:dyDescent="0.25">
      <c r="A11" t="s">
        <v>36</v>
      </c>
      <c r="B11">
        <v>3</v>
      </c>
      <c r="C11" t="s">
        <v>140</v>
      </c>
      <c r="D11" t="s">
        <v>12</v>
      </c>
      <c r="E11" t="s">
        <v>77</v>
      </c>
      <c r="F11" t="s">
        <v>86</v>
      </c>
      <c r="H11" t="s">
        <v>13</v>
      </c>
      <c r="J11" t="s">
        <v>87</v>
      </c>
      <c r="R11" t="s">
        <v>13</v>
      </c>
      <c r="S11" t="s">
        <v>13</v>
      </c>
      <c r="U11" t="s">
        <v>13</v>
      </c>
      <c r="V11" s="9" t="s">
        <v>22</v>
      </c>
      <c r="W11" s="8">
        <v>8</v>
      </c>
      <c r="Y11" t="s">
        <v>22</v>
      </c>
      <c r="Z11">
        <v>64.375</v>
      </c>
      <c r="AA11" s="12">
        <f t="shared" si="0"/>
        <v>0.77700625000000001</v>
      </c>
      <c r="AB11">
        <v>8</v>
      </c>
      <c r="AF11" t="s">
        <v>137</v>
      </c>
      <c r="AG11" t="s">
        <v>140</v>
      </c>
    </row>
    <row r="12" spans="1:33" x14ac:dyDescent="0.25">
      <c r="A12" t="s">
        <v>30</v>
      </c>
      <c r="B12">
        <v>2</v>
      </c>
      <c r="C12" t="s">
        <v>140</v>
      </c>
      <c r="D12" t="s">
        <v>12</v>
      </c>
      <c r="E12" t="s">
        <v>27</v>
      </c>
      <c r="F12" t="s">
        <v>27</v>
      </c>
      <c r="H12" t="s">
        <v>28</v>
      </c>
      <c r="J12" t="s">
        <v>23</v>
      </c>
      <c r="R12" t="s">
        <v>13</v>
      </c>
      <c r="S12" t="s">
        <v>13</v>
      </c>
      <c r="U12" t="s">
        <v>13</v>
      </c>
      <c r="V12" s="9" t="s">
        <v>55</v>
      </c>
      <c r="W12" s="8">
        <v>1</v>
      </c>
      <c r="Y12" t="s">
        <v>55</v>
      </c>
      <c r="Z12">
        <v>50</v>
      </c>
      <c r="AA12" s="12">
        <f t="shared" si="0"/>
        <v>0.60350000000000004</v>
      </c>
      <c r="AB12">
        <v>1</v>
      </c>
      <c r="AF12" t="s">
        <v>75</v>
      </c>
      <c r="AG12" t="s">
        <v>141</v>
      </c>
    </row>
    <row r="13" spans="1:33" x14ac:dyDescent="0.25">
      <c r="A13" t="s">
        <v>30</v>
      </c>
      <c r="B13">
        <v>2</v>
      </c>
      <c r="C13" t="s">
        <v>140</v>
      </c>
      <c r="D13" t="s">
        <v>12</v>
      </c>
      <c r="E13" t="s">
        <v>38</v>
      </c>
      <c r="F13" t="s">
        <v>39</v>
      </c>
      <c r="H13" t="s">
        <v>50</v>
      </c>
      <c r="I13">
        <v>2</v>
      </c>
      <c r="J13" t="s">
        <v>23</v>
      </c>
      <c r="K13">
        <v>125</v>
      </c>
      <c r="L13">
        <f t="shared" si="1"/>
        <v>62.5</v>
      </c>
      <c r="M13">
        <v>100</v>
      </c>
      <c r="N13">
        <v>150</v>
      </c>
      <c r="O13">
        <v>175</v>
      </c>
      <c r="P13">
        <v>150</v>
      </c>
      <c r="Q13">
        <v>200</v>
      </c>
      <c r="R13" t="s">
        <v>51</v>
      </c>
      <c r="S13" t="s">
        <v>13</v>
      </c>
      <c r="T13">
        <v>0</v>
      </c>
      <c r="U13" t="s">
        <v>13</v>
      </c>
      <c r="V13" s="9" t="s">
        <v>79</v>
      </c>
      <c r="W13" s="8">
        <v>4</v>
      </c>
      <c r="Y13" t="s">
        <v>79</v>
      </c>
      <c r="Z13">
        <v>3.25</v>
      </c>
      <c r="AA13" s="12">
        <f t="shared" si="0"/>
        <v>3.9227500000000005E-2</v>
      </c>
      <c r="AB13">
        <v>4</v>
      </c>
      <c r="AF13" t="s">
        <v>14</v>
      </c>
      <c r="AG13" t="s">
        <v>141</v>
      </c>
    </row>
    <row r="14" spans="1:33" x14ac:dyDescent="0.25">
      <c r="A14" t="s">
        <v>30</v>
      </c>
      <c r="B14">
        <v>2</v>
      </c>
      <c r="C14" t="s">
        <v>140</v>
      </c>
      <c r="D14" t="s">
        <v>12</v>
      </c>
      <c r="E14" t="s">
        <v>58</v>
      </c>
      <c r="F14" t="s">
        <v>58</v>
      </c>
      <c r="H14" t="s">
        <v>17</v>
      </c>
      <c r="I14">
        <v>1</v>
      </c>
      <c r="J14" t="s">
        <v>23</v>
      </c>
      <c r="L14">
        <f t="shared" si="1"/>
        <v>0</v>
      </c>
      <c r="R14" t="s">
        <v>13</v>
      </c>
      <c r="S14" t="s">
        <v>13</v>
      </c>
      <c r="U14" t="s">
        <v>13</v>
      </c>
      <c r="V14" s="9" t="s">
        <v>85</v>
      </c>
      <c r="W14" s="8">
        <v>1</v>
      </c>
      <c r="Y14" t="s">
        <v>85</v>
      </c>
      <c r="Z14">
        <v>25</v>
      </c>
      <c r="AA14" s="12">
        <f t="shared" si="0"/>
        <v>0.30175000000000002</v>
      </c>
      <c r="AB14">
        <v>1</v>
      </c>
      <c r="AF14" t="s">
        <v>42</v>
      </c>
      <c r="AG14" t="s">
        <v>141</v>
      </c>
    </row>
    <row r="15" spans="1:33" x14ac:dyDescent="0.25">
      <c r="A15" t="s">
        <v>30</v>
      </c>
      <c r="B15">
        <v>2</v>
      </c>
      <c r="C15" t="s">
        <v>140</v>
      </c>
      <c r="D15" t="s">
        <v>12</v>
      </c>
      <c r="E15" t="s">
        <v>22</v>
      </c>
      <c r="F15" t="s">
        <v>64</v>
      </c>
      <c r="H15" t="s">
        <v>50</v>
      </c>
      <c r="I15">
        <v>2</v>
      </c>
      <c r="J15" t="s">
        <v>23</v>
      </c>
      <c r="K15">
        <v>80</v>
      </c>
      <c r="L15">
        <f t="shared" si="1"/>
        <v>40</v>
      </c>
      <c r="M15">
        <v>60</v>
      </c>
      <c r="N15">
        <v>100</v>
      </c>
      <c r="O15">
        <v>100</v>
      </c>
      <c r="P15">
        <v>80</v>
      </c>
      <c r="Q15">
        <v>130</v>
      </c>
      <c r="R15" t="s">
        <v>74</v>
      </c>
      <c r="S15" t="s">
        <v>13</v>
      </c>
      <c r="T15">
        <v>0</v>
      </c>
      <c r="U15" t="s">
        <v>13</v>
      </c>
      <c r="V15" s="7" t="s">
        <v>140</v>
      </c>
      <c r="W15" s="8">
        <v>17</v>
      </c>
      <c r="Y15" t="s">
        <v>140</v>
      </c>
      <c r="AA15" s="12"/>
      <c r="AF15" t="s">
        <v>21</v>
      </c>
      <c r="AG15" t="s">
        <v>141</v>
      </c>
    </row>
    <row r="16" spans="1:33" x14ac:dyDescent="0.25">
      <c r="A16" t="s">
        <v>60</v>
      </c>
      <c r="B16">
        <v>4</v>
      </c>
      <c r="C16" t="s">
        <v>140</v>
      </c>
      <c r="D16" t="s">
        <v>15</v>
      </c>
      <c r="E16" t="s">
        <v>20</v>
      </c>
      <c r="F16" t="s">
        <v>61</v>
      </c>
      <c r="G16">
        <v>3</v>
      </c>
      <c r="H16" t="s">
        <v>62</v>
      </c>
      <c r="J16" t="s">
        <v>32</v>
      </c>
      <c r="K16">
        <v>600</v>
      </c>
      <c r="L16">
        <v>200</v>
      </c>
      <c r="N16">
        <v>600</v>
      </c>
      <c r="R16" t="s">
        <v>63</v>
      </c>
      <c r="S16" t="s">
        <v>13</v>
      </c>
      <c r="U16" t="s">
        <v>13</v>
      </c>
      <c r="V16" s="9" t="s">
        <v>27</v>
      </c>
      <c r="W16" s="8">
        <v>5</v>
      </c>
      <c r="Y16" t="s">
        <v>27</v>
      </c>
      <c r="Z16">
        <v>450</v>
      </c>
      <c r="AA16" s="12">
        <f t="shared" si="0"/>
        <v>5.4315000000000007</v>
      </c>
      <c r="AB16">
        <v>5</v>
      </c>
      <c r="AF16" t="s">
        <v>37</v>
      </c>
      <c r="AG16" t="s">
        <v>141</v>
      </c>
    </row>
    <row r="17" spans="1:33" x14ac:dyDescent="0.25">
      <c r="A17" t="s">
        <v>47</v>
      </c>
      <c r="B17">
        <v>5</v>
      </c>
      <c r="C17" t="s">
        <v>140</v>
      </c>
      <c r="D17" t="s">
        <v>72</v>
      </c>
      <c r="E17" t="s">
        <v>22</v>
      </c>
      <c r="F17" t="s">
        <v>64</v>
      </c>
      <c r="H17" t="s">
        <v>17</v>
      </c>
      <c r="I17">
        <v>1</v>
      </c>
      <c r="J17" t="s">
        <v>48</v>
      </c>
      <c r="K17">
        <v>50</v>
      </c>
      <c r="L17">
        <f t="shared" si="1"/>
        <v>50</v>
      </c>
      <c r="N17">
        <v>50</v>
      </c>
      <c r="Q17">
        <v>60</v>
      </c>
      <c r="R17" t="s">
        <v>73</v>
      </c>
      <c r="S17" t="s">
        <v>43</v>
      </c>
      <c r="T17">
        <v>60</v>
      </c>
      <c r="U17" t="s">
        <v>13</v>
      </c>
      <c r="V17" s="9" t="s">
        <v>38</v>
      </c>
      <c r="W17" s="8">
        <v>3</v>
      </c>
      <c r="Y17" t="s">
        <v>38</v>
      </c>
      <c r="Z17">
        <v>84.166666666666671</v>
      </c>
      <c r="AA17" s="12">
        <f t="shared" si="0"/>
        <v>1.0158916666666669</v>
      </c>
      <c r="AB17">
        <v>3</v>
      </c>
      <c r="AF17" t="s">
        <v>44</v>
      </c>
      <c r="AG17" t="s">
        <v>141</v>
      </c>
    </row>
    <row r="18" spans="1:33" x14ac:dyDescent="0.25">
      <c r="A18" t="s">
        <v>47</v>
      </c>
      <c r="B18">
        <v>5</v>
      </c>
      <c r="C18" t="s">
        <v>140</v>
      </c>
      <c r="D18" t="s">
        <v>12</v>
      </c>
      <c r="E18" t="s">
        <v>38</v>
      </c>
      <c r="F18" t="s">
        <v>39</v>
      </c>
      <c r="H18" t="s">
        <v>17</v>
      </c>
      <c r="I18">
        <v>1</v>
      </c>
      <c r="J18" t="s">
        <v>48</v>
      </c>
      <c r="K18">
        <v>100</v>
      </c>
      <c r="L18">
        <f t="shared" si="1"/>
        <v>100</v>
      </c>
      <c r="N18">
        <v>100</v>
      </c>
      <c r="Q18">
        <v>100</v>
      </c>
      <c r="R18" t="s">
        <v>49</v>
      </c>
      <c r="S18" t="s">
        <v>43</v>
      </c>
      <c r="T18">
        <v>60</v>
      </c>
      <c r="U18" t="s">
        <v>13</v>
      </c>
      <c r="V18" s="9" t="s">
        <v>58</v>
      </c>
      <c r="W18" s="8">
        <v>1</v>
      </c>
      <c r="Y18" t="s">
        <v>58</v>
      </c>
      <c r="Z18">
        <v>0</v>
      </c>
      <c r="AA18" s="12">
        <f t="shared" si="0"/>
        <v>0</v>
      </c>
      <c r="AB18">
        <v>1</v>
      </c>
      <c r="AF18" t="s">
        <v>31</v>
      </c>
      <c r="AG18" t="s">
        <v>141</v>
      </c>
    </row>
    <row r="19" spans="1:33" x14ac:dyDescent="0.25">
      <c r="A19" t="s">
        <v>76</v>
      </c>
      <c r="B19">
        <v>3</v>
      </c>
      <c r="C19" t="s">
        <v>140</v>
      </c>
      <c r="D19" t="s">
        <v>15</v>
      </c>
      <c r="E19" t="s">
        <v>77</v>
      </c>
      <c r="F19" t="s">
        <v>78</v>
      </c>
      <c r="H19" t="s">
        <v>17</v>
      </c>
      <c r="I19">
        <v>1</v>
      </c>
      <c r="J19" t="s">
        <v>29</v>
      </c>
      <c r="L19">
        <f t="shared" si="1"/>
        <v>0</v>
      </c>
      <c r="M19">
        <v>10</v>
      </c>
      <c r="R19" t="s">
        <v>13</v>
      </c>
      <c r="S19" t="s">
        <v>13</v>
      </c>
      <c r="U19" t="s">
        <v>13</v>
      </c>
      <c r="V19" s="9" t="s">
        <v>20</v>
      </c>
      <c r="W19" s="8">
        <v>1</v>
      </c>
      <c r="Y19" t="s">
        <v>20</v>
      </c>
      <c r="Z19">
        <v>200</v>
      </c>
      <c r="AA19" s="12">
        <f t="shared" si="0"/>
        <v>2.4140000000000001</v>
      </c>
      <c r="AB19">
        <v>1</v>
      </c>
      <c r="AF19" t="s">
        <v>11</v>
      </c>
      <c r="AG19" t="s">
        <v>141</v>
      </c>
    </row>
    <row r="20" spans="1:33" x14ac:dyDescent="0.25">
      <c r="A20" t="s">
        <v>76</v>
      </c>
      <c r="B20">
        <v>3</v>
      </c>
      <c r="C20" t="s">
        <v>140</v>
      </c>
      <c r="D20" t="s">
        <v>15</v>
      </c>
      <c r="E20" t="s">
        <v>91</v>
      </c>
      <c r="F20" t="s">
        <v>92</v>
      </c>
      <c r="H20" t="s">
        <v>93</v>
      </c>
      <c r="J20" t="s">
        <v>32</v>
      </c>
      <c r="K20">
        <f>(150+800)/2</f>
        <v>475</v>
      </c>
      <c r="M20">
        <v>150</v>
      </c>
      <c r="N20">
        <v>800</v>
      </c>
      <c r="R20" t="s">
        <v>13</v>
      </c>
      <c r="S20" t="s">
        <v>13</v>
      </c>
      <c r="U20" t="s">
        <v>13</v>
      </c>
      <c r="V20" s="9" t="s">
        <v>22</v>
      </c>
      <c r="W20" s="8">
        <v>4</v>
      </c>
      <c r="Y20" t="s">
        <v>22</v>
      </c>
      <c r="Z20">
        <v>56.875</v>
      </c>
      <c r="AA20" s="12">
        <f t="shared" si="0"/>
        <v>0.68648125000000004</v>
      </c>
      <c r="AB20">
        <v>4</v>
      </c>
      <c r="AF20" t="s">
        <v>26</v>
      </c>
      <c r="AG20" t="s">
        <v>141</v>
      </c>
    </row>
    <row r="21" spans="1:33" x14ac:dyDescent="0.25">
      <c r="A21" t="s">
        <v>137</v>
      </c>
      <c r="B21">
        <v>5</v>
      </c>
      <c r="C21" t="s">
        <v>140</v>
      </c>
      <c r="D21" t="s">
        <v>12</v>
      </c>
      <c r="E21" t="s">
        <v>27</v>
      </c>
      <c r="F21" t="s">
        <v>27</v>
      </c>
      <c r="H21" t="s">
        <v>28</v>
      </c>
      <c r="J21" t="s">
        <v>23</v>
      </c>
      <c r="K21">
        <v>500</v>
      </c>
      <c r="L21">
        <v>500</v>
      </c>
      <c r="M21">
        <v>450</v>
      </c>
      <c r="N21">
        <v>600</v>
      </c>
      <c r="R21" t="s">
        <v>13</v>
      </c>
      <c r="S21" t="s">
        <v>13</v>
      </c>
      <c r="U21" t="s">
        <v>13</v>
      </c>
      <c r="V21" s="9" t="s">
        <v>79</v>
      </c>
      <c r="W21" s="8"/>
      <c r="Y21" t="s">
        <v>79</v>
      </c>
      <c r="AA21" s="12">
        <f t="shared" si="0"/>
        <v>0</v>
      </c>
      <c r="AF21" t="s">
        <v>66</v>
      </c>
      <c r="AG21" t="s">
        <v>141</v>
      </c>
    </row>
    <row r="22" spans="1:33" x14ac:dyDescent="0.25">
      <c r="A22" t="s">
        <v>137</v>
      </c>
      <c r="B22">
        <v>5</v>
      </c>
      <c r="C22" t="s">
        <v>140</v>
      </c>
      <c r="D22" t="s">
        <v>12</v>
      </c>
      <c r="E22" t="s">
        <v>22</v>
      </c>
      <c r="F22" t="s">
        <v>64</v>
      </c>
      <c r="H22" t="s">
        <v>17</v>
      </c>
      <c r="I22">
        <v>1</v>
      </c>
      <c r="J22" t="s">
        <v>23</v>
      </c>
      <c r="K22">
        <v>100</v>
      </c>
      <c r="L22">
        <f t="shared" si="1"/>
        <v>100</v>
      </c>
      <c r="M22">
        <v>80</v>
      </c>
      <c r="N22">
        <v>150</v>
      </c>
      <c r="R22" t="s">
        <v>138</v>
      </c>
      <c r="S22" t="s">
        <v>138</v>
      </c>
      <c r="U22" t="s">
        <v>13</v>
      </c>
      <c r="V22" s="9" t="s">
        <v>77</v>
      </c>
      <c r="W22" s="8">
        <v>2</v>
      </c>
      <c r="Y22" t="s">
        <v>77</v>
      </c>
      <c r="Z22">
        <v>6.25</v>
      </c>
      <c r="AA22" s="12">
        <f t="shared" si="0"/>
        <v>7.5437500000000005E-2</v>
      </c>
      <c r="AB22">
        <v>2</v>
      </c>
      <c r="AF22" t="s">
        <v>41</v>
      </c>
      <c r="AG22" t="s">
        <v>141</v>
      </c>
    </row>
    <row r="23" spans="1:33" x14ac:dyDescent="0.25">
      <c r="A23" t="s">
        <v>137</v>
      </c>
      <c r="B23">
        <v>5</v>
      </c>
      <c r="C23" t="s">
        <v>140</v>
      </c>
      <c r="D23" t="s">
        <v>12</v>
      </c>
      <c r="E23" t="s">
        <v>77</v>
      </c>
      <c r="F23" t="s">
        <v>86</v>
      </c>
      <c r="H23" t="s">
        <v>17</v>
      </c>
      <c r="I23">
        <v>1</v>
      </c>
      <c r="J23" t="s">
        <v>29</v>
      </c>
      <c r="K23">
        <v>12.5</v>
      </c>
      <c r="L23">
        <f t="shared" si="1"/>
        <v>12.5</v>
      </c>
      <c r="M23">
        <v>10</v>
      </c>
      <c r="N23">
        <v>14</v>
      </c>
      <c r="R23" t="s">
        <v>13</v>
      </c>
      <c r="S23" t="s">
        <v>13</v>
      </c>
      <c r="T23">
        <v>50</v>
      </c>
      <c r="U23" t="s">
        <v>13</v>
      </c>
      <c r="V23" s="9" t="s">
        <v>91</v>
      </c>
      <c r="W23" s="8">
        <v>1</v>
      </c>
      <c r="Y23" t="s">
        <v>91</v>
      </c>
      <c r="Z23">
        <v>600</v>
      </c>
      <c r="AA23" s="12">
        <f t="shared" si="0"/>
        <v>7.2420000000000009</v>
      </c>
      <c r="AB23">
        <v>1</v>
      </c>
    </row>
    <row r="24" spans="1:33" x14ac:dyDescent="0.25">
      <c r="A24" t="s">
        <v>75</v>
      </c>
      <c r="B24">
        <v>3</v>
      </c>
      <c r="C24" t="s">
        <v>141</v>
      </c>
      <c r="D24" t="s">
        <v>12</v>
      </c>
      <c r="E24" t="s">
        <v>22</v>
      </c>
      <c r="F24" t="s">
        <v>64</v>
      </c>
      <c r="H24" t="s">
        <v>17</v>
      </c>
      <c r="I24">
        <v>1</v>
      </c>
      <c r="J24" t="s">
        <v>23</v>
      </c>
      <c r="K24">
        <v>85</v>
      </c>
      <c r="L24">
        <f t="shared" si="1"/>
        <v>85</v>
      </c>
      <c r="M24">
        <v>70</v>
      </c>
      <c r="N24">
        <v>100</v>
      </c>
      <c r="O24">
        <v>125</v>
      </c>
      <c r="P24">
        <v>100</v>
      </c>
      <c r="Q24">
        <v>150</v>
      </c>
      <c r="R24" t="s">
        <v>13</v>
      </c>
      <c r="S24" t="s">
        <v>13</v>
      </c>
      <c r="U24" t="s">
        <v>13</v>
      </c>
      <c r="V24" s="7" t="s">
        <v>155</v>
      </c>
      <c r="W24" s="8"/>
      <c r="AF24">
        <f>11/15</f>
        <v>0.73333333333333328</v>
      </c>
    </row>
    <row r="25" spans="1:33" x14ac:dyDescent="0.25">
      <c r="A25" t="s">
        <v>75</v>
      </c>
      <c r="B25">
        <v>3</v>
      </c>
      <c r="C25" t="s">
        <v>141</v>
      </c>
      <c r="D25" t="s">
        <v>15</v>
      </c>
      <c r="E25" t="s">
        <v>79</v>
      </c>
      <c r="F25" t="s">
        <v>79</v>
      </c>
      <c r="H25" t="s">
        <v>80</v>
      </c>
      <c r="I25">
        <v>1000</v>
      </c>
      <c r="J25" t="s">
        <v>81</v>
      </c>
      <c r="K25">
        <v>3500</v>
      </c>
      <c r="L25">
        <f t="shared" si="1"/>
        <v>3.5</v>
      </c>
      <c r="R25" t="s">
        <v>13</v>
      </c>
      <c r="S25" t="s">
        <v>13</v>
      </c>
      <c r="U25" t="s">
        <v>83</v>
      </c>
      <c r="V25" s="9" t="s">
        <v>155</v>
      </c>
      <c r="W25" s="8"/>
    </row>
    <row r="26" spans="1:33" x14ac:dyDescent="0.25">
      <c r="A26" t="s">
        <v>14</v>
      </c>
      <c r="B26">
        <v>4</v>
      </c>
      <c r="C26" t="s">
        <v>141</v>
      </c>
      <c r="D26" t="s">
        <v>12</v>
      </c>
      <c r="E26" t="s">
        <v>38</v>
      </c>
      <c r="F26" t="s">
        <v>39</v>
      </c>
      <c r="H26" t="s">
        <v>17</v>
      </c>
      <c r="I26">
        <v>1</v>
      </c>
      <c r="J26" t="s">
        <v>32</v>
      </c>
      <c r="K26">
        <v>175</v>
      </c>
      <c r="L26">
        <f t="shared" si="1"/>
        <v>175</v>
      </c>
      <c r="M26">
        <v>150</v>
      </c>
      <c r="N26">
        <v>200</v>
      </c>
      <c r="O26">
        <v>225</v>
      </c>
      <c r="P26">
        <v>200</v>
      </c>
      <c r="Q26">
        <v>250</v>
      </c>
      <c r="R26" t="s">
        <v>46</v>
      </c>
      <c r="S26" t="s">
        <v>46</v>
      </c>
      <c r="T26">
        <v>0</v>
      </c>
      <c r="U26" t="s">
        <v>13</v>
      </c>
      <c r="V26" s="7" t="s">
        <v>152</v>
      </c>
      <c r="W26" s="8">
        <v>41</v>
      </c>
      <c r="Z26" t="s">
        <v>141</v>
      </c>
      <c r="AA26" t="s">
        <v>140</v>
      </c>
      <c r="AF26">
        <f>10/15</f>
        <v>0.66666666666666663</v>
      </c>
    </row>
    <row r="27" spans="1:33" x14ac:dyDescent="0.25">
      <c r="A27" t="s">
        <v>14</v>
      </c>
      <c r="B27">
        <v>4</v>
      </c>
      <c r="C27" t="s">
        <v>141</v>
      </c>
      <c r="D27" t="s">
        <v>12</v>
      </c>
      <c r="E27" t="s">
        <v>22</v>
      </c>
      <c r="F27" t="s">
        <v>64</v>
      </c>
      <c r="H27" t="s">
        <v>17</v>
      </c>
      <c r="I27">
        <v>1</v>
      </c>
      <c r="J27" t="s">
        <v>32</v>
      </c>
      <c r="K27">
        <v>75</v>
      </c>
      <c r="L27">
        <f t="shared" si="1"/>
        <v>75</v>
      </c>
      <c r="M27">
        <v>70</v>
      </c>
      <c r="N27">
        <v>80</v>
      </c>
      <c r="O27">
        <v>100</v>
      </c>
      <c r="P27">
        <v>80</v>
      </c>
      <c r="Q27">
        <v>150</v>
      </c>
      <c r="R27" t="s">
        <v>70</v>
      </c>
      <c r="S27" t="s">
        <v>46</v>
      </c>
      <c r="T27">
        <v>0</v>
      </c>
      <c r="U27" t="s">
        <v>13</v>
      </c>
      <c r="Y27" t="s">
        <v>161</v>
      </c>
      <c r="Z27" s="12">
        <v>1.2824375000000001</v>
      </c>
      <c r="AA27" s="12">
        <v>1.0158916666666669</v>
      </c>
    </row>
    <row r="28" spans="1:33" x14ac:dyDescent="0.25">
      <c r="A28" t="s">
        <v>14</v>
      </c>
      <c r="B28">
        <v>4</v>
      </c>
      <c r="C28" t="s">
        <v>141</v>
      </c>
      <c r="D28" t="s">
        <v>15</v>
      </c>
      <c r="E28" t="s">
        <v>16</v>
      </c>
      <c r="F28" t="s">
        <v>13</v>
      </c>
      <c r="H28" t="s">
        <v>17</v>
      </c>
      <c r="I28">
        <v>1</v>
      </c>
      <c r="J28" t="s">
        <v>13</v>
      </c>
      <c r="L28">
        <f t="shared" si="1"/>
        <v>0</v>
      </c>
      <c r="M28">
        <v>250</v>
      </c>
      <c r="R28" t="s">
        <v>18</v>
      </c>
      <c r="S28" t="s">
        <v>18</v>
      </c>
      <c r="T28">
        <v>0</v>
      </c>
      <c r="U28" t="s">
        <v>13</v>
      </c>
      <c r="Y28" t="s">
        <v>162</v>
      </c>
      <c r="Z28" s="12">
        <v>0.77700625000000001</v>
      </c>
      <c r="AA28" s="12">
        <v>0.68648125000000004</v>
      </c>
    </row>
    <row r="29" spans="1:33" x14ac:dyDescent="0.25">
      <c r="A29" t="s">
        <v>42</v>
      </c>
      <c r="B29">
        <v>4</v>
      </c>
      <c r="C29" t="s">
        <v>141</v>
      </c>
      <c r="D29" t="s">
        <v>12</v>
      </c>
      <c r="E29" t="s">
        <v>38</v>
      </c>
      <c r="F29" t="s">
        <v>39</v>
      </c>
      <c r="H29" t="s">
        <v>13</v>
      </c>
      <c r="J29" t="s">
        <v>32</v>
      </c>
      <c r="K29">
        <v>75</v>
      </c>
      <c r="L29">
        <v>75</v>
      </c>
      <c r="M29">
        <v>50</v>
      </c>
      <c r="N29">
        <v>100</v>
      </c>
      <c r="P29">
        <v>65</v>
      </c>
      <c r="Q29">
        <v>100</v>
      </c>
      <c r="R29" t="s">
        <v>13</v>
      </c>
      <c r="S29" t="s">
        <v>43</v>
      </c>
      <c r="U29" t="s">
        <v>13</v>
      </c>
    </row>
    <row r="30" spans="1:33" x14ac:dyDescent="0.25">
      <c r="A30" t="s">
        <v>42</v>
      </c>
      <c r="B30">
        <v>4</v>
      </c>
      <c r="C30" t="s">
        <v>141</v>
      </c>
      <c r="D30" t="s">
        <v>12</v>
      </c>
      <c r="E30" t="s">
        <v>22</v>
      </c>
      <c r="F30" t="s">
        <v>64</v>
      </c>
      <c r="H30" t="s">
        <v>13</v>
      </c>
      <c r="J30" t="s">
        <v>32</v>
      </c>
      <c r="K30">
        <v>40</v>
      </c>
      <c r="L30">
        <v>40</v>
      </c>
      <c r="M30">
        <v>20</v>
      </c>
      <c r="N30">
        <v>60</v>
      </c>
      <c r="O30">
        <v>55</v>
      </c>
      <c r="P30">
        <v>45</v>
      </c>
      <c r="Q30">
        <v>65</v>
      </c>
      <c r="R30" t="s">
        <v>69</v>
      </c>
      <c r="S30" t="s">
        <v>43</v>
      </c>
      <c r="T30">
        <v>0</v>
      </c>
      <c r="U30" t="s">
        <v>13</v>
      </c>
    </row>
    <row r="31" spans="1:33" x14ac:dyDescent="0.25">
      <c r="A31" t="s">
        <v>42</v>
      </c>
      <c r="B31">
        <v>4</v>
      </c>
      <c r="C31" t="s">
        <v>141</v>
      </c>
      <c r="D31" t="s">
        <v>12</v>
      </c>
      <c r="E31" t="s">
        <v>79</v>
      </c>
      <c r="F31" t="s">
        <v>79</v>
      </c>
      <c r="H31" t="s">
        <v>80</v>
      </c>
      <c r="I31">
        <v>1000</v>
      </c>
      <c r="J31" t="s">
        <v>81</v>
      </c>
      <c r="K31">
        <v>3000</v>
      </c>
      <c r="L31">
        <f t="shared" si="1"/>
        <v>3</v>
      </c>
      <c r="N31">
        <v>3000</v>
      </c>
      <c r="R31" t="s">
        <v>13</v>
      </c>
      <c r="S31" t="s">
        <v>13</v>
      </c>
      <c r="U31" t="s">
        <v>13</v>
      </c>
    </row>
    <row r="32" spans="1:33" x14ac:dyDescent="0.25">
      <c r="A32" t="s">
        <v>21</v>
      </c>
      <c r="B32">
        <v>2</v>
      </c>
      <c r="C32" t="s">
        <v>141</v>
      </c>
      <c r="D32" t="s">
        <v>12</v>
      </c>
      <c r="E32" t="s">
        <v>22</v>
      </c>
      <c r="F32" t="s">
        <v>13</v>
      </c>
      <c r="H32" t="s">
        <v>13</v>
      </c>
      <c r="J32" t="s">
        <v>23</v>
      </c>
      <c r="K32">
        <v>65</v>
      </c>
      <c r="L32">
        <v>65</v>
      </c>
      <c r="M32">
        <v>60</v>
      </c>
      <c r="N32">
        <v>70</v>
      </c>
      <c r="O32">
        <v>175</v>
      </c>
      <c r="P32">
        <v>150</v>
      </c>
      <c r="Q32">
        <v>200</v>
      </c>
      <c r="R32" t="s">
        <v>24</v>
      </c>
      <c r="S32" t="s">
        <v>25</v>
      </c>
      <c r="T32">
        <v>0</v>
      </c>
      <c r="U32" t="s">
        <v>13</v>
      </c>
    </row>
    <row r="33" spans="1:21" x14ac:dyDescent="0.25">
      <c r="A33" t="s">
        <v>37</v>
      </c>
      <c r="B33">
        <v>5</v>
      </c>
      <c r="C33" t="s">
        <v>141</v>
      </c>
      <c r="D33" t="s">
        <v>12</v>
      </c>
      <c r="E33" t="s">
        <v>38</v>
      </c>
      <c r="F33" t="s">
        <v>39</v>
      </c>
      <c r="H33" t="s">
        <v>17</v>
      </c>
      <c r="I33">
        <v>1</v>
      </c>
      <c r="J33" t="s">
        <v>13</v>
      </c>
      <c r="L33">
        <f t="shared" si="1"/>
        <v>0</v>
      </c>
      <c r="M33">
        <v>60</v>
      </c>
      <c r="N33">
        <v>200</v>
      </c>
      <c r="P33">
        <v>80</v>
      </c>
      <c r="Q33">
        <v>100</v>
      </c>
      <c r="R33" t="s">
        <v>13</v>
      </c>
      <c r="S33" t="s">
        <v>13</v>
      </c>
      <c r="T33">
        <v>200</v>
      </c>
      <c r="U33" t="s">
        <v>40</v>
      </c>
    </row>
    <row r="34" spans="1:21" x14ac:dyDescent="0.25">
      <c r="A34" t="s">
        <v>37</v>
      </c>
      <c r="B34">
        <v>5</v>
      </c>
      <c r="C34" t="s">
        <v>141</v>
      </c>
      <c r="D34" t="s">
        <v>12</v>
      </c>
      <c r="E34" t="s">
        <v>57</v>
      </c>
      <c r="F34" t="s">
        <v>57</v>
      </c>
      <c r="H34" t="s">
        <v>40</v>
      </c>
      <c r="I34">
        <v>50</v>
      </c>
      <c r="J34" t="s">
        <v>23</v>
      </c>
      <c r="K34">
        <v>1500</v>
      </c>
      <c r="L34">
        <f t="shared" si="1"/>
        <v>30</v>
      </c>
      <c r="R34" t="s">
        <v>13</v>
      </c>
      <c r="S34" t="s">
        <v>13</v>
      </c>
      <c r="U34" t="s">
        <v>13</v>
      </c>
    </row>
    <row r="35" spans="1:21" x14ac:dyDescent="0.25">
      <c r="A35" t="s">
        <v>37</v>
      </c>
      <c r="B35">
        <v>5</v>
      </c>
      <c r="C35" t="s">
        <v>141</v>
      </c>
      <c r="D35" t="s">
        <v>12</v>
      </c>
      <c r="E35" t="s">
        <v>22</v>
      </c>
      <c r="F35" t="s">
        <v>64</v>
      </c>
      <c r="H35" t="s">
        <v>17</v>
      </c>
      <c r="I35">
        <v>1</v>
      </c>
      <c r="J35" t="s">
        <v>23</v>
      </c>
      <c r="K35">
        <v>75</v>
      </c>
      <c r="L35">
        <f t="shared" si="1"/>
        <v>75</v>
      </c>
      <c r="M35">
        <v>50</v>
      </c>
      <c r="N35">
        <v>100</v>
      </c>
      <c r="O35">
        <v>120</v>
      </c>
      <c r="P35">
        <v>100</v>
      </c>
      <c r="Q35">
        <v>140</v>
      </c>
      <c r="R35" t="s">
        <v>13</v>
      </c>
      <c r="S35" t="s">
        <v>13</v>
      </c>
      <c r="T35">
        <v>200</v>
      </c>
      <c r="U35" t="s">
        <v>40</v>
      </c>
    </row>
    <row r="36" spans="1:21" x14ac:dyDescent="0.25">
      <c r="A36" t="s">
        <v>37</v>
      </c>
      <c r="B36">
        <v>5</v>
      </c>
      <c r="C36" t="s">
        <v>141</v>
      </c>
      <c r="D36" t="s">
        <v>12</v>
      </c>
      <c r="E36" t="s">
        <v>85</v>
      </c>
      <c r="F36" t="s">
        <v>85</v>
      </c>
      <c r="H36" t="s">
        <v>40</v>
      </c>
      <c r="I36">
        <v>50</v>
      </c>
      <c r="J36" t="s">
        <v>23</v>
      </c>
      <c r="K36">
        <v>1250</v>
      </c>
      <c r="L36">
        <f t="shared" si="1"/>
        <v>25</v>
      </c>
      <c r="M36">
        <v>1000</v>
      </c>
      <c r="N36">
        <v>1500</v>
      </c>
      <c r="R36" t="s">
        <v>13</v>
      </c>
      <c r="S36" t="s">
        <v>13</v>
      </c>
      <c r="U36" t="s">
        <v>13</v>
      </c>
    </row>
    <row r="37" spans="1:21" x14ac:dyDescent="0.25">
      <c r="A37" t="s">
        <v>44</v>
      </c>
      <c r="B37">
        <v>3</v>
      </c>
      <c r="C37" t="s">
        <v>141</v>
      </c>
      <c r="D37" t="s">
        <v>12</v>
      </c>
      <c r="E37" t="s">
        <v>38</v>
      </c>
      <c r="F37" t="s">
        <v>39</v>
      </c>
      <c r="H37" t="s">
        <v>13</v>
      </c>
      <c r="J37" t="s">
        <v>32</v>
      </c>
      <c r="K37">
        <v>175</v>
      </c>
      <c r="L37">
        <v>175</v>
      </c>
      <c r="M37">
        <v>150</v>
      </c>
      <c r="N37">
        <v>200</v>
      </c>
      <c r="P37">
        <v>200</v>
      </c>
      <c r="Q37">
        <v>250</v>
      </c>
      <c r="R37" t="s">
        <v>45</v>
      </c>
      <c r="S37" t="s">
        <v>13</v>
      </c>
      <c r="T37">
        <v>0</v>
      </c>
      <c r="U37" t="s">
        <v>13</v>
      </c>
    </row>
    <row r="38" spans="1:21" x14ac:dyDescent="0.25">
      <c r="A38" t="s">
        <v>44</v>
      </c>
      <c r="B38">
        <v>3</v>
      </c>
      <c r="C38" t="s">
        <v>141</v>
      </c>
      <c r="D38" t="s">
        <v>12</v>
      </c>
      <c r="E38" t="s">
        <v>55</v>
      </c>
      <c r="F38" t="s">
        <v>39</v>
      </c>
      <c r="H38" t="s">
        <v>17</v>
      </c>
      <c r="I38">
        <v>1</v>
      </c>
      <c r="J38" t="s">
        <v>29</v>
      </c>
      <c r="K38">
        <v>50</v>
      </c>
      <c r="L38">
        <f t="shared" si="1"/>
        <v>50</v>
      </c>
      <c r="N38">
        <v>50</v>
      </c>
      <c r="Q38">
        <v>60</v>
      </c>
      <c r="R38" t="s">
        <v>56</v>
      </c>
      <c r="S38" t="s">
        <v>13</v>
      </c>
      <c r="T38">
        <v>0</v>
      </c>
      <c r="U38" t="s">
        <v>13</v>
      </c>
    </row>
    <row r="39" spans="1:21" x14ac:dyDescent="0.25">
      <c r="A39" t="s">
        <v>31</v>
      </c>
      <c r="B39">
        <v>5</v>
      </c>
      <c r="C39" t="s">
        <v>141</v>
      </c>
      <c r="D39" t="s">
        <v>12</v>
      </c>
      <c r="E39" t="s">
        <v>27</v>
      </c>
      <c r="F39" t="s">
        <v>27</v>
      </c>
      <c r="H39" t="s">
        <v>28</v>
      </c>
      <c r="J39" t="s">
        <v>32</v>
      </c>
      <c r="K39">
        <v>280</v>
      </c>
      <c r="L39">
        <v>280</v>
      </c>
      <c r="M39">
        <v>180</v>
      </c>
      <c r="N39">
        <v>280</v>
      </c>
      <c r="R39" t="s">
        <v>13</v>
      </c>
      <c r="S39" t="s">
        <v>33</v>
      </c>
      <c r="U39" t="s">
        <v>13</v>
      </c>
    </row>
    <row r="40" spans="1:21" x14ac:dyDescent="0.25">
      <c r="A40" t="s">
        <v>31</v>
      </c>
      <c r="B40">
        <v>5</v>
      </c>
      <c r="C40" t="s">
        <v>141</v>
      </c>
      <c r="D40" t="s">
        <v>12</v>
      </c>
      <c r="E40" t="s">
        <v>22</v>
      </c>
      <c r="F40" t="s">
        <v>64</v>
      </c>
      <c r="H40" t="s">
        <v>17</v>
      </c>
      <c r="I40">
        <v>1</v>
      </c>
      <c r="J40" t="s">
        <v>23</v>
      </c>
      <c r="K40">
        <v>45</v>
      </c>
      <c r="L40">
        <f t="shared" si="1"/>
        <v>45</v>
      </c>
      <c r="M40">
        <v>40</v>
      </c>
      <c r="N40">
        <v>50</v>
      </c>
      <c r="P40">
        <v>40</v>
      </c>
      <c r="Q40">
        <v>50</v>
      </c>
      <c r="R40" t="s">
        <v>13</v>
      </c>
      <c r="S40" t="s">
        <v>67</v>
      </c>
      <c r="T40">
        <v>100</v>
      </c>
      <c r="U40" t="s">
        <v>71</v>
      </c>
    </row>
    <row r="41" spans="1:21" x14ac:dyDescent="0.25">
      <c r="A41" t="s">
        <v>31</v>
      </c>
      <c r="B41">
        <v>5</v>
      </c>
      <c r="C41" t="s">
        <v>141</v>
      </c>
      <c r="D41" t="s">
        <v>12</v>
      </c>
      <c r="E41" t="s">
        <v>79</v>
      </c>
      <c r="F41" t="s">
        <v>79</v>
      </c>
      <c r="H41" t="s">
        <v>80</v>
      </c>
      <c r="I41">
        <v>1000</v>
      </c>
      <c r="J41" t="s">
        <v>81</v>
      </c>
      <c r="K41">
        <v>3500</v>
      </c>
      <c r="L41">
        <f t="shared" si="1"/>
        <v>3.5</v>
      </c>
      <c r="R41" t="s">
        <v>13</v>
      </c>
      <c r="S41" t="s">
        <v>13</v>
      </c>
      <c r="U41" t="s">
        <v>82</v>
      </c>
    </row>
    <row r="42" spans="1:21" x14ac:dyDescent="0.25">
      <c r="A42" t="s">
        <v>11</v>
      </c>
      <c r="B42">
        <v>1</v>
      </c>
      <c r="C42" t="s">
        <v>141</v>
      </c>
      <c r="D42" t="s">
        <v>12</v>
      </c>
      <c r="E42" t="s">
        <v>13</v>
      </c>
      <c r="F42" t="s">
        <v>13</v>
      </c>
      <c r="H42" t="s">
        <v>13</v>
      </c>
      <c r="J42" t="s">
        <v>13</v>
      </c>
      <c r="R42" t="s">
        <v>13</v>
      </c>
      <c r="S42" t="s">
        <v>13</v>
      </c>
      <c r="U42" t="s">
        <v>13</v>
      </c>
    </row>
    <row r="43" spans="1:21" x14ac:dyDescent="0.25">
      <c r="A43" t="s">
        <v>26</v>
      </c>
      <c r="B43">
        <v>2</v>
      </c>
      <c r="C43" t="s">
        <v>141</v>
      </c>
      <c r="D43" t="s">
        <v>12</v>
      </c>
      <c r="E43" t="s">
        <v>27</v>
      </c>
      <c r="F43" t="s">
        <v>27</v>
      </c>
      <c r="H43" t="s">
        <v>13</v>
      </c>
      <c r="J43" t="s">
        <v>13</v>
      </c>
      <c r="K43">
        <v>135</v>
      </c>
      <c r="L43">
        <v>135</v>
      </c>
      <c r="M43">
        <v>70</v>
      </c>
      <c r="N43">
        <v>200</v>
      </c>
      <c r="R43" t="s">
        <v>13</v>
      </c>
      <c r="S43" t="s">
        <v>13</v>
      </c>
      <c r="U43" t="s">
        <v>13</v>
      </c>
    </row>
    <row r="44" spans="1:21" x14ac:dyDescent="0.25">
      <c r="A44" t="s">
        <v>66</v>
      </c>
      <c r="B44">
        <v>2</v>
      </c>
      <c r="C44" t="s">
        <v>141</v>
      </c>
      <c r="D44" t="s">
        <v>12</v>
      </c>
      <c r="E44" t="s">
        <v>22</v>
      </c>
      <c r="F44" t="s">
        <v>64</v>
      </c>
      <c r="H44" t="s">
        <v>13</v>
      </c>
      <c r="J44" t="s">
        <v>13</v>
      </c>
      <c r="K44">
        <v>75</v>
      </c>
      <c r="L44">
        <v>75</v>
      </c>
      <c r="M44">
        <v>70</v>
      </c>
      <c r="N44">
        <v>80</v>
      </c>
      <c r="O44">
        <v>115</v>
      </c>
      <c r="P44">
        <v>100</v>
      </c>
      <c r="Q44">
        <v>130</v>
      </c>
      <c r="R44" t="s">
        <v>67</v>
      </c>
      <c r="S44" t="s">
        <v>68</v>
      </c>
      <c r="U44" t="s">
        <v>13</v>
      </c>
    </row>
    <row r="45" spans="1:21" x14ac:dyDescent="0.25">
      <c r="A45" t="s">
        <v>66</v>
      </c>
      <c r="B45">
        <v>2</v>
      </c>
      <c r="C45" t="s">
        <v>141</v>
      </c>
      <c r="D45" t="s">
        <v>12</v>
      </c>
      <c r="E45" t="s">
        <v>20</v>
      </c>
      <c r="F45" t="s">
        <v>88</v>
      </c>
      <c r="G45">
        <v>8</v>
      </c>
      <c r="H45" t="s">
        <v>40</v>
      </c>
      <c r="I45">
        <v>50</v>
      </c>
      <c r="J45" t="s">
        <v>23</v>
      </c>
      <c r="K45">
        <v>1500</v>
      </c>
      <c r="L45">
        <f t="shared" si="1"/>
        <v>30</v>
      </c>
      <c r="M45">
        <v>1200</v>
      </c>
      <c r="N45">
        <v>3000</v>
      </c>
      <c r="R45" t="s">
        <v>89</v>
      </c>
      <c r="S45" t="s">
        <v>90</v>
      </c>
      <c r="U45" t="s">
        <v>13</v>
      </c>
    </row>
    <row r="46" spans="1:21" x14ac:dyDescent="0.25">
      <c r="A46" t="s">
        <v>41</v>
      </c>
      <c r="B46">
        <v>3</v>
      </c>
      <c r="C46" t="s">
        <v>141</v>
      </c>
      <c r="D46" t="s">
        <v>12</v>
      </c>
      <c r="E46" t="s">
        <v>38</v>
      </c>
      <c r="F46" t="s">
        <v>39</v>
      </c>
      <c r="H46" t="s">
        <v>13</v>
      </c>
      <c r="J46" t="s">
        <v>13</v>
      </c>
      <c r="R46" t="s">
        <v>13</v>
      </c>
      <c r="S46" t="s">
        <v>13</v>
      </c>
      <c r="U46" t="s">
        <v>13</v>
      </c>
    </row>
    <row r="47" spans="1:21" x14ac:dyDescent="0.25">
      <c r="A47" t="s">
        <v>41</v>
      </c>
      <c r="B47">
        <v>3</v>
      </c>
      <c r="C47" t="s">
        <v>141</v>
      </c>
      <c r="D47" t="s">
        <v>12</v>
      </c>
      <c r="E47" t="s">
        <v>59</v>
      </c>
      <c r="F47" t="s">
        <v>59</v>
      </c>
      <c r="H47" t="s">
        <v>13</v>
      </c>
      <c r="J47" t="s">
        <v>23</v>
      </c>
      <c r="K47">
        <v>225</v>
      </c>
      <c r="L47">
        <v>225</v>
      </c>
      <c r="M47">
        <v>200</v>
      </c>
      <c r="N47">
        <v>250</v>
      </c>
      <c r="P47">
        <v>200</v>
      </c>
      <c r="Q47">
        <v>250</v>
      </c>
      <c r="R47" t="s">
        <v>13</v>
      </c>
      <c r="S47" t="s">
        <v>13</v>
      </c>
      <c r="U47" t="s">
        <v>13</v>
      </c>
    </row>
    <row r="48" spans="1:21" x14ac:dyDescent="0.25">
      <c r="A48" t="s">
        <v>41</v>
      </c>
      <c r="B48">
        <v>3</v>
      </c>
      <c r="C48" t="s">
        <v>141</v>
      </c>
      <c r="D48" t="s">
        <v>12</v>
      </c>
      <c r="E48" t="s">
        <v>22</v>
      </c>
      <c r="F48" t="s">
        <v>64</v>
      </c>
      <c r="H48" t="s">
        <v>13</v>
      </c>
      <c r="J48" t="s">
        <v>23</v>
      </c>
      <c r="K48">
        <v>55</v>
      </c>
      <c r="L48">
        <v>55</v>
      </c>
      <c r="M48">
        <v>40</v>
      </c>
      <c r="N48">
        <v>70</v>
      </c>
      <c r="P48">
        <v>100</v>
      </c>
      <c r="Q48">
        <v>120</v>
      </c>
      <c r="R48" t="s">
        <v>69</v>
      </c>
      <c r="S48" t="s">
        <v>13</v>
      </c>
      <c r="U48" t="s">
        <v>13</v>
      </c>
    </row>
    <row r="49" spans="1:21" x14ac:dyDescent="0.25">
      <c r="A49" t="s">
        <v>41</v>
      </c>
      <c r="B49">
        <v>3</v>
      </c>
      <c r="C49" t="s">
        <v>141</v>
      </c>
      <c r="D49" t="s">
        <v>12</v>
      </c>
      <c r="E49" t="s">
        <v>79</v>
      </c>
      <c r="F49" t="s">
        <v>79</v>
      </c>
      <c r="H49" t="s">
        <v>80</v>
      </c>
      <c r="I49">
        <v>1000</v>
      </c>
      <c r="J49" t="s">
        <v>81</v>
      </c>
      <c r="K49">
        <v>3000</v>
      </c>
      <c r="L49">
        <f t="shared" si="1"/>
        <v>3</v>
      </c>
      <c r="N49">
        <v>3000</v>
      </c>
      <c r="R49" t="s">
        <v>13</v>
      </c>
      <c r="S49" t="s">
        <v>13</v>
      </c>
      <c r="U49" t="s">
        <v>13</v>
      </c>
    </row>
  </sheetData>
  <hyperlinks>
    <hyperlink ref="L1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crops</vt:lpstr>
      <vt:lpstr>salaries etc</vt:lpstr>
      <vt:lpstr>other sources</vt:lpstr>
      <vt:lpstr>off-farm total</vt:lpstr>
      <vt:lpstr>crop prices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Greta</cp:lastModifiedBy>
  <dcterms:created xsi:type="dcterms:W3CDTF">2012-02-13T10:28:06Z</dcterms:created>
  <dcterms:modified xsi:type="dcterms:W3CDTF">2012-08-07T15:54:58Z</dcterms:modified>
</cp:coreProperties>
</file>