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80" windowWidth="21840" windowHeight="9345" firstSheet="4" activeTab="11"/>
  </bookViews>
  <sheets>
    <sheet name="seed" sheetId="1" r:id="rId1"/>
    <sheet name="seed origin" sheetId="10" r:id="rId2"/>
    <sheet name="seed prices" sheetId="11" r:id="rId3"/>
    <sheet name="fertilizer" sheetId="2" r:id="rId4"/>
    <sheet name="biocides" sheetId="3" r:id="rId5"/>
    <sheet name="inoculants" sheetId="4" r:id="rId6"/>
    <sheet name="livestock" sheetId="5" r:id="rId7"/>
    <sheet name="hired labour" sheetId="6" r:id="rId8"/>
    <sheet name="family labour" sheetId="7" r:id="rId9"/>
    <sheet name="Sheet2" sheetId="8" r:id="rId10"/>
    <sheet name="other hired labour" sheetId="9" r:id="rId11"/>
    <sheet name="expenditures per farm" sheetId="12" r:id="rId12"/>
  </sheets>
  <calcPr calcId="145621"/>
  <pivotCaches>
    <pivotCache cacheId="28" r:id="rId13"/>
    <pivotCache cacheId="29" r:id="rId14"/>
    <pivotCache cacheId="30" r:id="rId15"/>
  </pivotCaches>
</workbook>
</file>

<file path=xl/calcChain.xml><?xml version="1.0" encoding="utf-8"?>
<calcChain xmlns="http://schemas.openxmlformats.org/spreadsheetml/2006/main">
  <c r="N27" i="5" l="1"/>
  <c r="O27" i="5" s="1"/>
  <c r="N26" i="5"/>
  <c r="O26" i="5" s="1"/>
  <c r="N25" i="5"/>
  <c r="O25" i="5" s="1"/>
  <c r="N24" i="5"/>
  <c r="O24" i="5" s="1"/>
  <c r="N23" i="5"/>
  <c r="O23" i="5" s="1"/>
  <c r="N22" i="5"/>
  <c r="O22" i="5" s="1"/>
  <c r="N20" i="5"/>
  <c r="O20" i="5" s="1"/>
  <c r="N21" i="5"/>
  <c r="O21" i="5" s="1"/>
  <c r="N19" i="5"/>
  <c r="O19" i="5" s="1"/>
  <c r="N18" i="5"/>
  <c r="O18" i="5" s="1"/>
  <c r="N17" i="5"/>
  <c r="O17" i="5" s="1"/>
  <c r="N16" i="5"/>
  <c r="O16" i="5" s="1"/>
  <c r="N15" i="5"/>
  <c r="O15" i="5" s="1"/>
  <c r="N14" i="5"/>
  <c r="O14" i="5" s="1"/>
  <c r="N13" i="5"/>
  <c r="O13" i="5" s="1"/>
  <c r="N12" i="5"/>
  <c r="O12" i="5" s="1"/>
  <c r="N11" i="5"/>
  <c r="O11" i="5" s="1"/>
  <c r="N10" i="5"/>
  <c r="O10" i="5" s="1"/>
  <c r="N9" i="5"/>
  <c r="O9" i="5" s="1"/>
  <c r="N8" i="5"/>
  <c r="O8" i="5" s="1"/>
  <c r="N7" i="5"/>
  <c r="O7" i="5" s="1"/>
  <c r="N6" i="5"/>
  <c r="O6" i="5" s="1"/>
  <c r="N5" i="5"/>
  <c r="O5" i="5" s="1"/>
  <c r="N4" i="5"/>
  <c r="O4" i="5" s="1"/>
  <c r="N3" i="5"/>
  <c r="O3" i="5" s="1"/>
  <c r="M4" i="12" l="1"/>
  <c r="M12" i="12"/>
  <c r="M13" i="12"/>
  <c r="M20" i="12"/>
  <c r="M21" i="12"/>
  <c r="M24" i="12"/>
  <c r="L2" i="12"/>
  <c r="M2" i="12" s="1"/>
  <c r="L3" i="12"/>
  <c r="M3" i="12" s="1"/>
  <c r="L4" i="12"/>
  <c r="L5" i="12"/>
  <c r="M5" i="12" s="1"/>
  <c r="L6" i="12"/>
  <c r="M6" i="12" s="1"/>
  <c r="L7" i="12"/>
  <c r="M7" i="12" s="1"/>
  <c r="L8" i="12"/>
  <c r="M8" i="12" s="1"/>
  <c r="L9" i="12"/>
  <c r="M9" i="12" s="1"/>
  <c r="L10" i="12"/>
  <c r="M10" i="12" s="1"/>
  <c r="L11" i="12"/>
  <c r="M11" i="12" s="1"/>
  <c r="L12" i="12"/>
  <c r="L13" i="12"/>
  <c r="L14" i="12"/>
  <c r="M14" i="12" s="1"/>
  <c r="L15" i="12"/>
  <c r="M15" i="12" s="1"/>
  <c r="L16" i="12"/>
  <c r="M16" i="12" s="1"/>
  <c r="L17" i="12"/>
  <c r="M17" i="12" s="1"/>
  <c r="L18" i="12"/>
  <c r="M18" i="12" s="1"/>
  <c r="L19" i="12"/>
  <c r="M19" i="12" s="1"/>
  <c r="L20" i="12"/>
  <c r="L21" i="12"/>
  <c r="L22" i="12"/>
  <c r="M22" i="12" s="1"/>
  <c r="L23" i="12"/>
  <c r="M23" i="12" s="1"/>
  <c r="L24" i="12"/>
  <c r="L25" i="12"/>
  <c r="M25" i="12" s="1"/>
  <c r="L26" i="12"/>
  <c r="M26" i="12" s="1"/>
  <c r="L27" i="12"/>
  <c r="M27" i="12" s="1"/>
  <c r="L28" i="12"/>
  <c r="M28" i="12" s="1"/>
  <c r="L29" i="12"/>
  <c r="M29" i="12" s="1"/>
  <c r="L30" i="12"/>
  <c r="M30" i="12" s="1"/>
  <c r="L31" i="12"/>
  <c r="M31" i="12" s="1"/>
  <c r="Q35" i="11" l="1"/>
  <c r="Q36" i="11"/>
  <c r="O36" i="11"/>
  <c r="O35" i="11"/>
  <c r="R32" i="11" l="1"/>
  <c r="R36" i="11" s="1"/>
  <c r="R31" i="11"/>
  <c r="R35" i="11" s="1"/>
  <c r="P32" i="11"/>
  <c r="P36" i="11" s="1"/>
  <c r="P31" i="11"/>
  <c r="P35" i="11" s="1"/>
  <c r="U6" i="10" l="1"/>
  <c r="U5" i="10"/>
  <c r="U7" i="10"/>
  <c r="R5" i="10"/>
  <c r="T6" i="10"/>
  <c r="T5" i="10"/>
  <c r="T7" i="10"/>
  <c r="R8" i="10"/>
  <c r="Q6" i="10"/>
  <c r="Q5" i="10"/>
  <c r="Q7" i="10"/>
  <c r="P6" i="10"/>
  <c r="P5" i="10"/>
  <c r="P7" i="10"/>
  <c r="K8" i="10"/>
  <c r="K9" i="10"/>
  <c r="K10" i="10"/>
  <c r="O6" i="10"/>
  <c r="O5" i="10"/>
  <c r="O7" i="10"/>
  <c r="K31" i="10"/>
  <c r="K30" i="10"/>
  <c r="K28" i="10"/>
  <c r="K27" i="10"/>
  <c r="K26" i="10"/>
  <c r="K25" i="10"/>
  <c r="U8" i="10" s="1"/>
  <c r="K24" i="10"/>
  <c r="K22" i="10"/>
  <c r="K21" i="10"/>
  <c r="K20" i="10"/>
  <c r="K16" i="10"/>
  <c r="K14" i="10"/>
  <c r="K13" i="10"/>
  <c r="K12" i="10"/>
  <c r="K5" i="10"/>
  <c r="K6" i="10"/>
  <c r="K4" i="10"/>
  <c r="M29" i="2" l="1"/>
  <c r="T44" i="2" l="1"/>
  <c r="T43" i="2"/>
  <c r="R30" i="2"/>
  <c r="R29" i="2"/>
  <c r="P57" i="2"/>
  <c r="P56" i="2"/>
</calcChain>
</file>

<file path=xl/sharedStrings.xml><?xml version="1.0" encoding="utf-8"?>
<sst xmlns="http://schemas.openxmlformats.org/spreadsheetml/2006/main" count="5272" uniqueCount="372">
  <si>
    <t>Farm_Code</t>
  </si>
  <si>
    <t>Field_ID</t>
  </si>
  <si>
    <t>Crop_Season</t>
  </si>
  <si>
    <t>Enterprise</t>
  </si>
  <si>
    <t>Crop_Type</t>
  </si>
  <si>
    <t>Input_Cluster</t>
  </si>
  <si>
    <t>Input_Class</t>
  </si>
  <si>
    <t>Input_Type</t>
  </si>
  <si>
    <t>Application</t>
  </si>
  <si>
    <t>Amount</t>
  </si>
  <si>
    <t>Unit</t>
  </si>
  <si>
    <t>Origin</t>
  </si>
  <si>
    <t>Avg_Price</t>
  </si>
  <si>
    <t>Min_Price</t>
  </si>
  <si>
    <t>Max_Price</t>
  </si>
  <si>
    <t>Src=Village?</t>
  </si>
  <si>
    <t>Src=LocalMkt?</t>
  </si>
  <si>
    <t>Src=UrbanMkt?</t>
  </si>
  <si>
    <t>KE003</t>
  </si>
  <si>
    <t>1</t>
  </si>
  <si>
    <t>2011B</t>
  </si>
  <si>
    <t>Crops</t>
  </si>
  <si>
    <t>Soya beans</t>
  </si>
  <si>
    <t/>
  </si>
  <si>
    <t>2</t>
  </si>
  <si>
    <t>maize</t>
  </si>
  <si>
    <t>Maragoli</t>
  </si>
  <si>
    <t>KE005</t>
  </si>
  <si>
    <t>Min. of Agriculture/NALEP</t>
  </si>
  <si>
    <t>KE024</t>
  </si>
  <si>
    <t>beans</t>
  </si>
  <si>
    <t>KE039</t>
  </si>
  <si>
    <t>kilogram</t>
  </si>
  <si>
    <t>KE043</t>
  </si>
  <si>
    <t>Pioneer</t>
  </si>
  <si>
    <t>KE047</t>
  </si>
  <si>
    <t>H614</t>
  </si>
  <si>
    <t>No</t>
  </si>
  <si>
    <t>Yes</t>
  </si>
  <si>
    <t>Punda</t>
  </si>
  <si>
    <t>local</t>
  </si>
  <si>
    <t>KE050</t>
  </si>
  <si>
    <t>H691</t>
  </si>
  <si>
    <t>Pioneer Project</t>
  </si>
  <si>
    <t>kales</t>
  </si>
  <si>
    <t>hybrid</t>
  </si>
  <si>
    <t>KE057</t>
  </si>
  <si>
    <t>3</t>
  </si>
  <si>
    <t>ST</t>
  </si>
  <si>
    <t>SB19</t>
  </si>
  <si>
    <t>N2Africa</t>
  </si>
  <si>
    <t>KE066</t>
  </si>
  <si>
    <t>5</t>
  </si>
  <si>
    <t>KE072</t>
  </si>
  <si>
    <t>beans+maize</t>
  </si>
  <si>
    <t>KE083</t>
  </si>
  <si>
    <t>4</t>
  </si>
  <si>
    <t>KE085</t>
  </si>
  <si>
    <t>KE099</t>
  </si>
  <si>
    <t>planting</t>
  </si>
  <si>
    <t>Wairimu</t>
  </si>
  <si>
    <t>KE104</t>
  </si>
  <si>
    <t>sugarcane</t>
  </si>
  <si>
    <t>N14</t>
  </si>
  <si>
    <t>KE106</t>
  </si>
  <si>
    <t>Simba</t>
  </si>
  <si>
    <t>KE108</t>
  </si>
  <si>
    <t>H513</t>
  </si>
  <si>
    <t>2 kg pack</t>
  </si>
  <si>
    <t>2011A</t>
  </si>
  <si>
    <t>Beans</t>
  </si>
  <si>
    <t>KE109</t>
  </si>
  <si>
    <t>sweet potato</t>
  </si>
  <si>
    <t>KE116</t>
  </si>
  <si>
    <t>6</t>
  </si>
  <si>
    <t>H624</t>
  </si>
  <si>
    <t>purchased</t>
  </si>
  <si>
    <t>KE131</t>
  </si>
  <si>
    <t>SB25</t>
  </si>
  <si>
    <t>master/resource farmer</t>
  </si>
  <si>
    <t>KE134</t>
  </si>
  <si>
    <t>green grams</t>
  </si>
  <si>
    <t>banana</t>
  </si>
  <si>
    <t>KE150</t>
  </si>
  <si>
    <t>KE151</t>
  </si>
  <si>
    <t>KE156</t>
  </si>
  <si>
    <t>KE165</t>
  </si>
  <si>
    <t>KE177</t>
  </si>
  <si>
    <t>Nyaluo</t>
  </si>
  <si>
    <t>groundnuts</t>
  </si>
  <si>
    <t>KE189</t>
  </si>
  <si>
    <t>KE191</t>
  </si>
  <si>
    <t>Nyamaragoli</t>
  </si>
  <si>
    <t>KE195</t>
  </si>
  <si>
    <t>farm type</t>
  </si>
  <si>
    <t>fertiliser</t>
  </si>
  <si>
    <t>mineral fertliser</t>
  </si>
  <si>
    <t>n/a</t>
  </si>
  <si>
    <t>mineral fertiliser</t>
  </si>
  <si>
    <t>top-dressing</t>
  </si>
  <si>
    <t>CAN</t>
  </si>
  <si>
    <t>bag</t>
  </si>
  <si>
    <t>weeding</t>
  </si>
  <si>
    <t>DAP</t>
  </si>
  <si>
    <t>after germination (banding)</t>
  </si>
  <si>
    <t>BAT</t>
  </si>
  <si>
    <t>tins</t>
  </si>
  <si>
    <t>purchased (SONY)</t>
  </si>
  <si>
    <t>weeding 1</t>
  </si>
  <si>
    <t>NPK</t>
  </si>
  <si>
    <t>soybean</t>
  </si>
  <si>
    <t>Sympal</t>
  </si>
  <si>
    <t>Uriri Coop Sacco</t>
  </si>
  <si>
    <t>Urea</t>
  </si>
  <si>
    <t>3+4</t>
  </si>
  <si>
    <t>SONY</t>
  </si>
  <si>
    <t>avg price (kg)</t>
  </si>
  <si>
    <t>?</t>
  </si>
  <si>
    <t>min price(kg)</t>
  </si>
  <si>
    <t>max price (kg)</t>
  </si>
  <si>
    <t>KE050,072,108,116 crops to which fertilizer was applied missing.</t>
  </si>
  <si>
    <t xml:space="preserve">for many farms the price for which fertilizer was bought is absent. </t>
  </si>
  <si>
    <t>biocide</t>
  </si>
  <si>
    <t>Pesticide</t>
  </si>
  <si>
    <t>Karate</t>
  </si>
  <si>
    <t>millilitre</t>
  </si>
  <si>
    <t>inoculant</t>
  </si>
  <si>
    <t>Biofix</t>
  </si>
  <si>
    <t>before planting</t>
  </si>
  <si>
    <t>soy beans</t>
  </si>
  <si>
    <t>soy bean</t>
  </si>
  <si>
    <t>gram</t>
  </si>
  <si>
    <t xml:space="preserve">some farmers bought stakes, but no amounts are given for that. </t>
  </si>
  <si>
    <t>Avg_UPrice</t>
  </si>
  <si>
    <t>Min_UPrice</t>
  </si>
  <si>
    <t>Max_UPrice</t>
  </si>
  <si>
    <t>livestock</t>
  </si>
  <si>
    <t>Triatix</t>
  </si>
  <si>
    <t>acaricide</t>
  </si>
  <si>
    <t>dewormer</t>
  </si>
  <si>
    <t>2x per year</t>
  </si>
  <si>
    <t>year</t>
  </si>
  <si>
    <t>annually</t>
  </si>
  <si>
    <t>weekly</t>
  </si>
  <si>
    <t>Livestock</t>
  </si>
  <si>
    <t>feed/fodder</t>
  </si>
  <si>
    <t>raw/unprocessed</t>
  </si>
  <si>
    <t>acre</t>
  </si>
  <si>
    <t>wheelbarrow</t>
  </si>
  <si>
    <t>acre annually</t>
  </si>
  <si>
    <t>grass</t>
  </si>
  <si>
    <t>3x weekly</t>
  </si>
  <si>
    <t>medicine</t>
  </si>
  <si>
    <t>salt</t>
  </si>
  <si>
    <t>mineral supplement</t>
  </si>
  <si>
    <t>Licking salt</t>
  </si>
  <si>
    <t>service</t>
  </si>
  <si>
    <t>vet services</t>
  </si>
  <si>
    <t>acaricide application</t>
  </si>
  <si>
    <t>monthly</t>
  </si>
  <si>
    <t>month</t>
  </si>
  <si>
    <t>Activity</t>
  </si>
  <si>
    <t>Act_Date</t>
  </si>
  <si>
    <t>Act_Fields</t>
  </si>
  <si>
    <t>Act_CropTypes</t>
  </si>
  <si>
    <t>Persons</t>
  </si>
  <si>
    <t>Days</t>
  </si>
  <si>
    <t>Rate</t>
  </si>
  <si>
    <t>Value</t>
  </si>
  <si>
    <t>Cash_Pay</t>
  </si>
  <si>
    <t>Kind_Pay</t>
  </si>
  <si>
    <t>land preparation</t>
  </si>
  <si>
    <t>harvesting</t>
  </si>
  <si>
    <t>1+2</t>
  </si>
  <si>
    <t>1+2+3</t>
  </si>
  <si>
    <t>land preparation/ploughing</t>
  </si>
  <si>
    <t>land preparation/harrowing</t>
  </si>
  <si>
    <t>bean+maize</t>
  </si>
  <si>
    <t>1+2+4</t>
  </si>
  <si>
    <t>paid</t>
  </si>
  <si>
    <t>2+3</t>
  </si>
  <si>
    <t>Weeding</t>
  </si>
  <si>
    <t>Land preparation</t>
  </si>
  <si>
    <t>2010B</t>
  </si>
  <si>
    <t>3+5</t>
  </si>
  <si>
    <t>soya bean</t>
  </si>
  <si>
    <t>class</t>
  </si>
  <si>
    <t>county</t>
  </si>
  <si>
    <t>VIHIGA</t>
  </si>
  <si>
    <t>KE031</t>
  </si>
  <si>
    <t>MIGORI</t>
  </si>
  <si>
    <t>all</t>
  </si>
  <si>
    <t>1+2+3+4</t>
  </si>
  <si>
    <t>1+3</t>
  </si>
  <si>
    <t>maize+beans</t>
  </si>
  <si>
    <t>green grams+maize</t>
  </si>
  <si>
    <t>fertiliser application</t>
  </si>
  <si>
    <t>soya beans</t>
  </si>
  <si>
    <t>groundnuts+maize</t>
  </si>
  <si>
    <t>20011B</t>
  </si>
  <si>
    <t>20011A</t>
  </si>
  <si>
    <t>Do you have the missing data (persons, days, rate, value) for the farms where this is not filled in?</t>
  </si>
  <si>
    <t>Persondays</t>
  </si>
  <si>
    <t>Unit_Price</t>
  </si>
  <si>
    <t>livestock herding</t>
  </si>
  <si>
    <t>personday</t>
  </si>
  <si>
    <t>milk</t>
  </si>
  <si>
    <t>trimming hedge</t>
  </si>
  <si>
    <t>herdsboy</t>
  </si>
  <si>
    <t>cooks</t>
  </si>
  <si>
    <t>poshomill person</t>
  </si>
  <si>
    <t>general repair+construction</t>
  </si>
  <si>
    <t>plough hire</t>
  </si>
  <si>
    <t>vet</t>
  </si>
  <si>
    <t>Domestic</t>
  </si>
  <si>
    <t>carpenter</t>
  </si>
  <si>
    <t>What activity for KE156?</t>
  </si>
  <si>
    <t>In some cases unitprice is not correct?? For example KE050 unitprice already includes 25 days?</t>
  </si>
  <si>
    <t>fencing the farm</t>
  </si>
  <si>
    <t>amount (kg)</t>
  </si>
  <si>
    <t>tin?</t>
  </si>
  <si>
    <t>sony?</t>
  </si>
  <si>
    <t>Seed/germplasm</t>
  </si>
  <si>
    <t>improved/mixed</t>
  </si>
  <si>
    <t>Rosecoco</t>
  </si>
  <si>
    <t>n/spec</t>
  </si>
  <si>
    <t>saved</t>
  </si>
  <si>
    <t>2a</t>
  </si>
  <si>
    <t>2b</t>
  </si>
  <si>
    <t>sucker</t>
  </si>
  <si>
    <t>Uganda</t>
  </si>
  <si>
    <t>improved/mixed+local</t>
  </si>
  <si>
    <t>Giant Cavendish+'Sisigumbe'</t>
  </si>
  <si>
    <t>napier</t>
  </si>
  <si>
    <t>neighbour</t>
  </si>
  <si>
    <t>Okra</t>
  </si>
  <si>
    <t>kales+other vegetables</t>
  </si>
  <si>
    <t>assorted</t>
  </si>
  <si>
    <t>KE084</t>
  </si>
  <si>
    <t>tea</t>
  </si>
  <si>
    <t>stems</t>
  </si>
  <si>
    <t>vines</t>
  </si>
  <si>
    <t>fallow/pasture</t>
  </si>
  <si>
    <t>2+3+4</t>
  </si>
  <si>
    <t>vihiga</t>
  </si>
  <si>
    <t>migori</t>
  </si>
  <si>
    <t>KE003    1</t>
  </si>
  <si>
    <t>KE003    2a</t>
  </si>
  <si>
    <t>KE003    2b</t>
  </si>
  <si>
    <t>KE003    3</t>
  </si>
  <si>
    <t>KE003    6</t>
  </si>
  <si>
    <t>KE005    1</t>
  </si>
  <si>
    <t>KE005    2</t>
  </si>
  <si>
    <t>KE024    1</t>
  </si>
  <si>
    <t>KE024    3</t>
  </si>
  <si>
    <t>KE024    4</t>
  </si>
  <si>
    <t>KE031    1</t>
  </si>
  <si>
    <t>KE031    2</t>
  </si>
  <si>
    <t>KE031    3</t>
  </si>
  <si>
    <t>KE031    4</t>
  </si>
  <si>
    <t>KE039    1</t>
  </si>
  <si>
    <t>KE039    2</t>
  </si>
  <si>
    <t>KE043    1</t>
  </si>
  <si>
    <t>KE043    2</t>
  </si>
  <si>
    <t>KE047    1</t>
  </si>
  <si>
    <t>KE047    1+3</t>
  </si>
  <si>
    <t>KE047    2</t>
  </si>
  <si>
    <t>KE050    1</t>
  </si>
  <si>
    <t>KE050    2</t>
  </si>
  <si>
    <t>KE057    1</t>
  </si>
  <si>
    <t>KE057    2</t>
  </si>
  <si>
    <t>KE057    3</t>
  </si>
  <si>
    <t>KE057    4</t>
  </si>
  <si>
    <t>KE066    1</t>
  </si>
  <si>
    <t>KE066    2</t>
  </si>
  <si>
    <t>KE066    5</t>
  </si>
  <si>
    <t>KE072    1</t>
  </si>
  <si>
    <t>KE083    1</t>
  </si>
  <si>
    <t>KE083    2</t>
  </si>
  <si>
    <t>KE083    4</t>
  </si>
  <si>
    <t>KE084    1</t>
  </si>
  <si>
    <t>KE084    2</t>
  </si>
  <si>
    <t>KE084    3</t>
  </si>
  <si>
    <t>KE085    1</t>
  </si>
  <si>
    <t>KE085    2</t>
  </si>
  <si>
    <t>KE085    3</t>
  </si>
  <si>
    <t>KE099    1</t>
  </si>
  <si>
    <t>KE099    2</t>
  </si>
  <si>
    <t>KE104    1</t>
  </si>
  <si>
    <t>KE104    3</t>
  </si>
  <si>
    <t>KE106    1</t>
  </si>
  <si>
    <t>KE108    1</t>
  </si>
  <si>
    <t>KE108    2</t>
  </si>
  <si>
    <t>KE108    3</t>
  </si>
  <si>
    <t>KE109    1</t>
  </si>
  <si>
    <t>KE109    2</t>
  </si>
  <si>
    <t>KE109    3</t>
  </si>
  <si>
    <t>KE116    1</t>
  </si>
  <si>
    <t>KE116    2</t>
  </si>
  <si>
    <t>KE116    4</t>
  </si>
  <si>
    <t>KE116    6</t>
  </si>
  <si>
    <t>KE131    1</t>
  </si>
  <si>
    <t>KE131    3</t>
  </si>
  <si>
    <t>KE134    1</t>
  </si>
  <si>
    <t>KE134    2</t>
  </si>
  <si>
    <t>KE134    3</t>
  </si>
  <si>
    <t>KE134    4</t>
  </si>
  <si>
    <t>KE134    5</t>
  </si>
  <si>
    <t>KE150    1</t>
  </si>
  <si>
    <t>KE150    2</t>
  </si>
  <si>
    <t>KE151    1</t>
  </si>
  <si>
    <t>KE151    2</t>
  </si>
  <si>
    <t>KE156    1</t>
  </si>
  <si>
    <t>KE156    4</t>
  </si>
  <si>
    <t>KE165    1</t>
  </si>
  <si>
    <t>KE165    2+3+4</t>
  </si>
  <si>
    <t>KE177    1</t>
  </si>
  <si>
    <t>KE189    3</t>
  </si>
  <si>
    <t>KE191    1</t>
  </si>
  <si>
    <t>KE191    2</t>
  </si>
  <si>
    <t>KE191    3</t>
  </si>
  <si>
    <t>KE191    4</t>
  </si>
  <si>
    <t>KE191    5</t>
  </si>
  <si>
    <t>KE195    1</t>
  </si>
  <si>
    <t>KE195    2</t>
  </si>
  <si>
    <t>KE195    3</t>
  </si>
  <si>
    <t>KE195    4</t>
  </si>
  <si>
    <t>KE195    5</t>
  </si>
  <si>
    <t>Farm_Code +Field_ID</t>
  </si>
  <si>
    <t>Origin2</t>
  </si>
  <si>
    <t>Row Labels</t>
  </si>
  <si>
    <t>Grand Total</t>
  </si>
  <si>
    <t>Count of Farm_Code</t>
  </si>
  <si>
    <t>both</t>
  </si>
  <si>
    <t>Migori</t>
  </si>
  <si>
    <t>groundnut</t>
  </si>
  <si>
    <t>other</t>
  </si>
  <si>
    <t>Vihiga</t>
  </si>
  <si>
    <t>n</t>
  </si>
  <si>
    <t>banana, green gram, kale and sweet potato 100% saved</t>
  </si>
  <si>
    <t>surgarcane 100% purchased</t>
  </si>
  <si>
    <t>Count of Avg_Price</t>
  </si>
  <si>
    <t>Average of Avg_Price</t>
  </si>
  <si>
    <t>StdDev of Avg_Price</t>
  </si>
  <si>
    <t>exchange rate 35-05</t>
  </si>
  <si>
    <t>seed</t>
  </si>
  <si>
    <t>fertilizer</t>
  </si>
  <si>
    <t>biocides</t>
  </si>
  <si>
    <t>inoculants</t>
  </si>
  <si>
    <t>hired labour</t>
  </si>
  <si>
    <t>familiy labour</t>
  </si>
  <si>
    <t>other includes: trimming (Ke039), poshomill person (Ke083), plough hire (KE134), fencing the farm (KE156)</t>
  </si>
  <si>
    <t>labour also not for all farms...</t>
  </si>
  <si>
    <t>fertilizer costs probably not complete, since people used, but no amount paid indicated</t>
  </si>
  <si>
    <t>total</t>
  </si>
  <si>
    <t>total (US$)</t>
  </si>
  <si>
    <t>Average of total (US$)</t>
  </si>
  <si>
    <t>weekly for whole year</t>
  </si>
  <si>
    <t>visit</t>
  </si>
  <si>
    <t>Pennisetum</t>
  </si>
  <si>
    <t>bundle</t>
  </si>
  <si>
    <t>drugs</t>
  </si>
  <si>
    <t>medicine/drugs</t>
  </si>
  <si>
    <t>bi-ennually</t>
  </si>
  <si>
    <t>seasonal lease (3 months)</t>
  </si>
  <si>
    <t>bull service</t>
  </si>
  <si>
    <t>1x per year</t>
  </si>
  <si>
    <t>fertilisation</t>
  </si>
  <si>
    <t>avg_year price</t>
  </si>
  <si>
    <t>region</t>
  </si>
  <si>
    <t>year price US$</t>
  </si>
  <si>
    <t>1 KES= 0.01207 US$ (13-2-2012)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</si>
</sst>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0" fontId="2" fillId="2" borderId="1" xfId="2" applyNumberFormat="1" applyFont="1" applyFill="1" applyBorder="1" applyAlignment="1">
      <alignment horizontal="center"/>
    </xf>
    <xf numFmtId="0" fontId="2" fillId="0" borderId="2" xfId="2" applyNumberFormat="1" applyFont="1" applyFill="1" applyBorder="1" applyAlignment="1"/>
    <xf numFmtId="0" fontId="3" fillId="0" borderId="0" xfId="2" applyNumberFormat="1" applyAlignment="1"/>
    <xf numFmtId="0" fontId="2" fillId="0" borderId="2" xfId="2" applyNumberFormat="1" applyFont="1" applyFill="1" applyBorder="1" applyAlignment="1">
      <alignment horizontal="right"/>
    </xf>
    <xf numFmtId="0" fontId="0" fillId="0" borderId="0" xfId="0" applyFill="1"/>
    <xf numFmtId="0" fontId="2" fillId="2" borderId="1" xfId="1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>
      <alignment wrapText="1"/>
    </xf>
    <xf numFmtId="0" fontId="2" fillId="0" borderId="2" xfId="1" applyNumberFormat="1" applyFont="1" applyFill="1" applyBorder="1" applyAlignment="1">
      <alignment horizontal="right" wrapText="1"/>
    </xf>
    <xf numFmtId="0" fontId="3" fillId="0" borderId="0" xfId="1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9" fontId="0" fillId="0" borderId="0" xfId="3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left" indent="3"/>
    </xf>
    <xf numFmtId="0" fontId="1" fillId="3" borderId="0" xfId="0" applyFont="1" applyFill="1"/>
    <xf numFmtId="1" fontId="1" fillId="0" borderId="0" xfId="0" applyNumberFormat="1" applyFont="1"/>
  </cellXfs>
  <cellStyles count="4">
    <cellStyle name="Normal" xfId="0" builtinId="0"/>
    <cellStyle name="Normal_Sheet3" xfId="1"/>
    <cellStyle name="Normal_Sheet4" xfId="2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nd, Greta van den" refreshedDate="40980.635429050926" createdVersion="4" refreshedVersion="4" minRefreshableVersion="3" recordCount="49">
  <cacheSource type="worksheet">
    <worksheetSource ref="A1:G50" sheet="seed origin"/>
  </cacheSource>
  <cacheFields count="7">
    <cacheField name="Farm_Code" numFmtId="0">
      <sharedItems count="30">
        <s v="KE003"/>
        <s v="KE039"/>
        <s v="KE057"/>
        <s v="KE066"/>
        <s v="KE072"/>
        <s v="KE083"/>
        <s v="KE084"/>
        <s v="KE085"/>
        <s v="KE099"/>
        <s v="KE108"/>
        <s v="KE151"/>
        <s v="KE195"/>
        <s v="KE156"/>
        <s v="KE177"/>
        <s v="KE005"/>
        <s v="KE024"/>
        <s v="KE031"/>
        <s v="KE043"/>
        <s v="KE047"/>
        <s v="KE050"/>
        <s v="KE104"/>
        <s v="KE106"/>
        <s v="KE109"/>
        <s v="KE116"/>
        <s v="KE134"/>
        <s v="KE150"/>
        <s v="KE165"/>
        <s v="KE189"/>
        <s v="KE191"/>
        <s v="KE131"/>
      </sharedItems>
    </cacheField>
    <cacheField name="farm type" numFmtId="0">
      <sharedItems/>
    </cacheField>
    <cacheField name="county" numFmtId="0">
      <sharedItems count="2">
        <s v="vihiga"/>
        <s v="migori"/>
      </sharedItems>
    </cacheField>
    <cacheField name="Field_ID" numFmtId="0">
      <sharedItems/>
    </cacheField>
    <cacheField name="Farm_Code +Field_ID" numFmtId="0">
      <sharedItems/>
    </cacheField>
    <cacheField name="Crop_Type" numFmtId="0">
      <sharedItems count="4">
        <s v="beans"/>
        <s v="groundnuts"/>
        <s v="maize"/>
        <s v="soybean"/>
      </sharedItems>
    </cacheField>
    <cacheField name="Origin2" numFmtId="0">
      <sharedItems count="7">
        <s v="purchased"/>
        <s v="saved"/>
        <s v="both"/>
        <s v="Min. of Agriculture/NALEP"/>
        <s v="Pioneer Project"/>
        <s v="N2Africa"/>
        <s v="master/resource farmer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052.351375347222" createdVersion="4" refreshedVersion="4" minRefreshableVersion="3" recordCount="25">
  <cacheSource type="worksheet">
    <worksheetSource ref="A1:R26" sheet="seed prices"/>
  </cacheSource>
  <cacheFields count="18">
    <cacheField name="Farm_Code" numFmtId="0">
      <sharedItems/>
    </cacheField>
    <cacheField name="farm type" numFmtId="0">
      <sharedItems/>
    </cacheField>
    <cacheField name="county" numFmtId="0">
      <sharedItems count="2">
        <s v="vihiga"/>
        <s v="migori"/>
      </sharedItems>
    </cacheField>
    <cacheField name="Field_ID" numFmtId="0">
      <sharedItems/>
    </cacheField>
    <cacheField name="Farm_Code +Field_ID" numFmtId="0">
      <sharedItems/>
    </cacheField>
    <cacheField name="Crop_Type" numFmtId="0">
      <sharedItems count="5">
        <s v="maize"/>
        <s v="Okra"/>
        <s v="soybean"/>
        <s v="beans"/>
        <s v="groundnuts"/>
      </sharedItems>
    </cacheField>
    <cacheField name="Input_Cluster" numFmtId="0">
      <sharedItems/>
    </cacheField>
    <cacheField name="Input_Class" numFmtId="0">
      <sharedItems count="2">
        <s v="hybrid"/>
        <s v="local"/>
      </sharedItems>
    </cacheField>
    <cacheField name="Input_Type" numFmtId="0">
      <sharedItems/>
    </cacheField>
    <cacheField name="Amount" numFmtId="0">
      <sharedItems containsString="0" containsBlank="1" containsNumber="1" containsInteger="1" minValue="1" maxValue="25"/>
    </cacheField>
    <cacheField name="Unit" numFmtId="0">
      <sharedItems/>
    </cacheField>
    <cacheField name="Origin" numFmtId="0">
      <sharedItems/>
    </cacheField>
    <cacheField name="Avg_Price" numFmtId="0">
      <sharedItems containsString="0" containsBlank="1" containsNumber="1" containsInteger="1" minValue="35" maxValue="350" count="13">
        <m/>
        <n v="35"/>
        <n v="75"/>
        <n v="70"/>
        <n v="175"/>
        <n v="65"/>
        <n v="100"/>
        <n v="350"/>
        <n v="275"/>
        <n v="200"/>
        <n v="300"/>
        <n v="250"/>
        <n v="55"/>
      </sharedItems>
    </cacheField>
    <cacheField name="Min_Price" numFmtId="0">
      <sharedItems containsString="0" containsBlank="1" containsNumber="1" containsInteger="1" minValue="20" maxValue="1200"/>
    </cacheField>
    <cacheField name="Max_Price" numFmtId="0">
      <sharedItems containsString="0" containsBlank="1" containsNumber="1" containsInteger="1" minValue="50" maxValue="350"/>
    </cacheField>
    <cacheField name="Src=Village?" numFmtId="0">
      <sharedItems/>
    </cacheField>
    <cacheField name="Src=LocalMkt?" numFmtId="0">
      <sharedItems/>
    </cacheField>
    <cacheField name="Src=UrbanMkt?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060.47301898148" createdVersion="4" refreshedVersion="4" minRefreshableVersion="3" recordCount="30">
  <cacheSource type="worksheet">
    <worksheetSource ref="A1:M31" sheet="expenditures per farm"/>
  </cacheSource>
  <cacheFields count="13">
    <cacheField name="Farm_Code" numFmtId="0">
      <sharedItems/>
    </cacheField>
    <cacheField name="county" numFmtId="0">
      <sharedItems count="2">
        <s v="VIHIGA"/>
        <s v="MIGORI"/>
      </sharedItems>
    </cacheField>
    <cacheField name="farm type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  <cacheField name="seed" numFmtId="0">
      <sharedItems containsString="0" containsBlank="1" containsNumber="1" containsInteger="1" minValue="55" maxValue="750"/>
    </cacheField>
    <cacheField name="fertilizer" numFmtId="0">
      <sharedItems containsString="0" containsBlank="1" containsNumber="1" containsInteger="1" minValue="70" maxValue="6300"/>
    </cacheField>
    <cacheField name="inoculants" numFmtId="0">
      <sharedItems containsString="0" containsBlank="1" containsNumber="1" containsInteger="1" minValue="150" maxValue="150"/>
    </cacheField>
    <cacheField name="biocides" numFmtId="0">
      <sharedItems containsString="0" containsBlank="1" containsNumber="1" containsInteger="1" minValue="200" maxValue="200"/>
    </cacheField>
    <cacheField name="livestock" numFmtId="0">
      <sharedItems containsString="0" containsBlank="1" containsNumber="1" containsInteger="1" minValue="100" maxValue="51400"/>
    </cacheField>
    <cacheField name="hired labour" numFmtId="0">
      <sharedItems containsString="0" containsBlank="1" containsNumber="1" containsInteger="1" minValue="200" maxValue="36600"/>
    </cacheField>
    <cacheField name="familiy labour" numFmtId="0">
      <sharedItems containsString="0" containsBlank="1" containsNumber="1" containsInteger="1" minValue="0" maxValue="5200"/>
    </cacheField>
    <cacheField name="other" numFmtId="0">
      <sharedItems containsString="0" containsBlank="1" containsNumber="1" containsInteger="1" minValue="200" maxValue="3000"/>
    </cacheField>
    <cacheField name="total" numFmtId="0">
      <sharedItems containsSemiMixedTypes="0" containsString="0" containsNumber="1" containsInteger="1" minValue="0" maxValue="51800"/>
    </cacheField>
    <cacheField name="total (US$)" numFmtId="1">
      <sharedItems containsSemiMixedTypes="0" containsString="0" containsNumber="1" minValue="0" maxValue="608.695652173913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">
  <r>
    <x v="0"/>
    <s v="2"/>
    <x v="0"/>
    <s v="1"/>
    <s v="KE003    1"/>
    <x v="0"/>
    <x v="0"/>
  </r>
  <r>
    <x v="1"/>
    <s v="2"/>
    <x v="0"/>
    <s v="2"/>
    <s v="KE039    2"/>
    <x v="0"/>
    <x v="1"/>
  </r>
  <r>
    <x v="2"/>
    <s v="5"/>
    <x v="0"/>
    <s v="1"/>
    <s v="KE057    1"/>
    <x v="0"/>
    <x v="1"/>
  </r>
  <r>
    <x v="3"/>
    <s v="4"/>
    <x v="0"/>
    <s v="1"/>
    <s v="KE066    1"/>
    <x v="0"/>
    <x v="1"/>
  </r>
  <r>
    <x v="4"/>
    <s v="3"/>
    <x v="0"/>
    <s v="1"/>
    <s v="KE072    1"/>
    <x v="0"/>
    <x v="2"/>
  </r>
  <r>
    <x v="5"/>
    <s v="2"/>
    <x v="0"/>
    <s v="1"/>
    <s v="KE083    1"/>
    <x v="0"/>
    <x v="1"/>
  </r>
  <r>
    <x v="6"/>
    <s v="5"/>
    <x v="0"/>
    <s v="2"/>
    <s v="KE084    2"/>
    <x v="0"/>
    <x v="0"/>
  </r>
  <r>
    <x v="7"/>
    <s v="1"/>
    <x v="0"/>
    <s v="1"/>
    <s v="KE085    1"/>
    <x v="0"/>
    <x v="1"/>
  </r>
  <r>
    <x v="8"/>
    <s v="3"/>
    <x v="0"/>
    <s v="1"/>
    <s v="KE099    1"/>
    <x v="0"/>
    <x v="1"/>
  </r>
  <r>
    <x v="9"/>
    <s v="4"/>
    <x v="1"/>
    <s v="1"/>
    <s v="KE108    1"/>
    <x v="0"/>
    <x v="2"/>
  </r>
  <r>
    <x v="10"/>
    <s v="4"/>
    <x v="1"/>
    <s v="1"/>
    <s v="KE151    1"/>
    <x v="0"/>
    <x v="0"/>
  </r>
  <r>
    <x v="11"/>
    <s v="5"/>
    <x v="1"/>
    <s v="3"/>
    <s v="KE195    3"/>
    <x v="0"/>
    <x v="1"/>
  </r>
  <r>
    <x v="10"/>
    <s v="4"/>
    <x v="1"/>
    <s v="2"/>
    <s v="KE151    2"/>
    <x v="1"/>
    <x v="0"/>
  </r>
  <r>
    <x v="12"/>
    <s v="2"/>
    <x v="1"/>
    <s v="1"/>
    <s v="KE156    1"/>
    <x v="1"/>
    <x v="1"/>
  </r>
  <r>
    <x v="13"/>
    <s v="2"/>
    <x v="1"/>
    <s v="1"/>
    <s v="KE177    1"/>
    <x v="1"/>
    <x v="2"/>
  </r>
  <r>
    <x v="11"/>
    <s v="5"/>
    <x v="1"/>
    <s v="4"/>
    <s v="KE195    4"/>
    <x v="1"/>
    <x v="1"/>
  </r>
  <r>
    <x v="0"/>
    <s v="2"/>
    <x v="0"/>
    <s v="3"/>
    <s v="KE003    3"/>
    <x v="2"/>
    <x v="1"/>
  </r>
  <r>
    <x v="14"/>
    <s v="1"/>
    <x v="0"/>
    <s v="1"/>
    <s v="KE005    1"/>
    <x v="2"/>
    <x v="2"/>
  </r>
  <r>
    <x v="15"/>
    <s v="4"/>
    <x v="0"/>
    <s v="1"/>
    <s v="KE024    1"/>
    <x v="2"/>
    <x v="2"/>
  </r>
  <r>
    <x v="16"/>
    <s v="5"/>
    <x v="0"/>
    <s v="1"/>
    <s v="KE031    1"/>
    <x v="2"/>
    <x v="2"/>
  </r>
  <r>
    <x v="1"/>
    <s v="2"/>
    <x v="0"/>
    <s v="1"/>
    <s v="KE039    1"/>
    <x v="2"/>
    <x v="2"/>
  </r>
  <r>
    <x v="17"/>
    <s v="1"/>
    <x v="0"/>
    <s v="1"/>
    <s v="KE043    1"/>
    <x v="2"/>
    <x v="3"/>
  </r>
  <r>
    <x v="18"/>
    <s v="3"/>
    <x v="0"/>
    <s v="1+3"/>
    <s v="KE047    1+3"/>
    <x v="2"/>
    <x v="2"/>
  </r>
  <r>
    <x v="19"/>
    <s v="4"/>
    <x v="0"/>
    <s v="1"/>
    <s v="KE050    1"/>
    <x v="2"/>
    <x v="4"/>
  </r>
  <r>
    <x v="2"/>
    <s v="5"/>
    <x v="0"/>
    <s v="3"/>
    <s v="KE057    3"/>
    <x v="2"/>
    <x v="1"/>
  </r>
  <r>
    <x v="3"/>
    <s v="4"/>
    <x v="0"/>
    <s v="2"/>
    <s v="KE066    2"/>
    <x v="2"/>
    <x v="0"/>
  </r>
  <r>
    <x v="4"/>
    <s v="3"/>
    <x v="0"/>
    <s v="1"/>
    <s v="KE072    1"/>
    <x v="2"/>
    <x v="0"/>
  </r>
  <r>
    <x v="5"/>
    <s v="2"/>
    <x v="0"/>
    <s v="2"/>
    <s v="KE083    2"/>
    <x v="2"/>
    <x v="2"/>
  </r>
  <r>
    <x v="6"/>
    <s v="5"/>
    <x v="0"/>
    <s v="2"/>
    <s v="KE084    2"/>
    <x v="2"/>
    <x v="0"/>
  </r>
  <r>
    <x v="7"/>
    <s v="1"/>
    <x v="0"/>
    <s v="3"/>
    <s v="KE085    3"/>
    <x v="2"/>
    <x v="1"/>
  </r>
  <r>
    <x v="8"/>
    <s v="3"/>
    <x v="0"/>
    <s v="1"/>
    <s v="KE099    1"/>
    <x v="2"/>
    <x v="2"/>
  </r>
  <r>
    <x v="20"/>
    <s v="3"/>
    <x v="1"/>
    <s v="1"/>
    <s v="KE104    1"/>
    <x v="2"/>
    <x v="0"/>
  </r>
  <r>
    <x v="21"/>
    <s v="1"/>
    <x v="1"/>
    <s v="1"/>
    <s v="KE106    1"/>
    <x v="2"/>
    <x v="0"/>
  </r>
  <r>
    <x v="9"/>
    <s v="4"/>
    <x v="1"/>
    <s v="3"/>
    <s v="KE108    3"/>
    <x v="2"/>
    <x v="0"/>
  </r>
  <r>
    <x v="22"/>
    <s v="2"/>
    <x v="1"/>
    <s v="2"/>
    <s v="KE109    2"/>
    <x v="2"/>
    <x v="2"/>
  </r>
  <r>
    <x v="23"/>
    <s v="5"/>
    <x v="1"/>
    <s v="6"/>
    <s v="KE116    6"/>
    <x v="2"/>
    <x v="0"/>
  </r>
  <r>
    <x v="24"/>
    <s v="5"/>
    <x v="1"/>
    <s v="3"/>
    <s v="KE134    3"/>
    <x v="2"/>
    <x v="2"/>
  </r>
  <r>
    <x v="25"/>
    <s v="1"/>
    <x v="1"/>
    <s v="1"/>
    <s v="KE150    1"/>
    <x v="2"/>
    <x v="0"/>
  </r>
  <r>
    <x v="10"/>
    <s v="4"/>
    <x v="1"/>
    <s v="1"/>
    <s v="KE151    1"/>
    <x v="2"/>
    <x v="0"/>
  </r>
  <r>
    <x v="12"/>
    <s v="2"/>
    <x v="1"/>
    <s v="1"/>
    <s v="KE156    1"/>
    <x v="2"/>
    <x v="0"/>
  </r>
  <r>
    <x v="26"/>
    <s v="3"/>
    <x v="1"/>
    <s v="1"/>
    <s v="KE165    1"/>
    <x v="2"/>
    <x v="0"/>
  </r>
  <r>
    <x v="13"/>
    <s v="2"/>
    <x v="1"/>
    <s v="1"/>
    <s v="KE177    1"/>
    <x v="2"/>
    <x v="1"/>
  </r>
  <r>
    <x v="27"/>
    <s v="1"/>
    <x v="1"/>
    <s v="3"/>
    <s v="KE189    3"/>
    <x v="2"/>
    <x v="0"/>
  </r>
  <r>
    <x v="28"/>
    <s v="4"/>
    <x v="1"/>
    <s v="3"/>
    <s v="KE191    3"/>
    <x v="2"/>
    <x v="1"/>
  </r>
  <r>
    <x v="11"/>
    <s v="5"/>
    <x v="1"/>
    <s v="1"/>
    <s v="KE195    1"/>
    <x v="2"/>
    <x v="1"/>
  </r>
  <r>
    <x v="2"/>
    <s v="5"/>
    <x v="0"/>
    <s v="4"/>
    <s v="KE057    4"/>
    <x v="3"/>
    <x v="5"/>
  </r>
  <r>
    <x v="3"/>
    <s v="4"/>
    <x v="0"/>
    <s v="5"/>
    <s v="KE066    5"/>
    <x v="3"/>
    <x v="0"/>
  </r>
  <r>
    <x v="29"/>
    <s v="3"/>
    <x v="1"/>
    <s v="3"/>
    <s v="KE131    3"/>
    <x v="3"/>
    <x v="6"/>
  </r>
  <r>
    <x v="28"/>
    <s v="4"/>
    <x v="1"/>
    <s v="4"/>
    <s v="KE191    4"/>
    <x v="3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5">
  <r>
    <s v="KE031"/>
    <s v="5"/>
    <x v="0"/>
    <s v="1"/>
    <s v="KE031    1"/>
    <x v="0"/>
    <s v="Seed/germplasm"/>
    <x v="0"/>
    <s v="n/spec"/>
    <n v="10"/>
    <s v="kilogram"/>
    <s v="purchased"/>
    <x v="0"/>
    <n v="1200"/>
    <m/>
    <s v="No"/>
    <s v="Yes"/>
    <s v="No"/>
  </r>
  <r>
    <s v="KE043"/>
    <s v="1"/>
    <x v="0"/>
    <s v="1"/>
    <s v="KE043    1"/>
    <x v="0"/>
    <s v="Seed/germplasm"/>
    <x v="0"/>
    <s v="Pioneer"/>
    <n v="10"/>
    <s v="kilogram"/>
    <s v="Min. of Agriculture/NALEP"/>
    <x v="0"/>
    <n v="100"/>
    <m/>
    <s v="No"/>
    <s v="No"/>
    <s v="No"/>
  </r>
  <r>
    <s v="KE047"/>
    <s v="3"/>
    <x v="0"/>
    <s v="1"/>
    <s v="KE047    1"/>
    <x v="1"/>
    <s v="Seed/germplasm"/>
    <x v="1"/>
    <s v="n/spec"/>
    <m/>
    <s v="kilogram"/>
    <s v="purchased"/>
    <x v="1"/>
    <n v="20"/>
    <n v="50"/>
    <s v="No"/>
    <s v="No"/>
    <s v="No"/>
  </r>
  <r>
    <s v="KE047"/>
    <s v="3"/>
    <x v="0"/>
    <s v="1+3"/>
    <s v="KE047    1+3"/>
    <x v="0"/>
    <s v="Seed/germplasm"/>
    <x v="0"/>
    <s v="H614"/>
    <n v="1"/>
    <s v="kilogram"/>
    <s v="neighbour"/>
    <x v="2"/>
    <m/>
    <m/>
    <s v="No"/>
    <s v="No"/>
    <s v="No"/>
  </r>
  <r>
    <s v="KE066"/>
    <s v="4"/>
    <x v="0"/>
    <s v="2"/>
    <s v="KE066    2"/>
    <x v="0"/>
    <s v="Seed/germplasm"/>
    <x v="1"/>
    <s v="n/spec"/>
    <n v="2"/>
    <s v="kilogram"/>
    <s v="purchased"/>
    <x v="3"/>
    <n v="60"/>
    <n v="100"/>
    <s v="No"/>
    <s v="Yes"/>
    <s v="No"/>
  </r>
  <r>
    <s v="KE066"/>
    <s v="4"/>
    <x v="0"/>
    <s v="5"/>
    <s v="KE066    5"/>
    <x v="2"/>
    <s v="Seed/germplasm"/>
    <x v="1"/>
    <s v="n/spec"/>
    <m/>
    <s v="kilogram"/>
    <s v="purchased"/>
    <x v="0"/>
    <m/>
    <m/>
    <s v=""/>
    <s v=""/>
    <s v=""/>
  </r>
  <r>
    <s v="KE072"/>
    <s v="3"/>
    <x v="0"/>
    <s v="1"/>
    <s v="KE072    1"/>
    <x v="3"/>
    <s v="Seed/germplasm"/>
    <x v="1"/>
    <s v="n/spec"/>
    <n v="20"/>
    <s v="kilogram"/>
    <s v="purchased"/>
    <x v="4"/>
    <n v="150"/>
    <n v="200"/>
    <s v="No"/>
    <s v="Yes"/>
    <s v="No"/>
  </r>
  <r>
    <s v="KE072"/>
    <s v="3"/>
    <x v="0"/>
    <s v="1"/>
    <s v="KE072    1"/>
    <x v="0"/>
    <s v="Seed/germplasm"/>
    <x v="0"/>
    <s v="H614"/>
    <n v="25"/>
    <s v="kilogram"/>
    <s v="purchased"/>
    <x v="5"/>
    <m/>
    <m/>
    <s v="No"/>
    <s v="Yes"/>
    <s v="No"/>
  </r>
  <r>
    <s v="KE083"/>
    <s v="2"/>
    <x v="0"/>
    <s v="4"/>
    <s v="KE083    4"/>
    <x v="0"/>
    <s v="Seed/germplasm"/>
    <x v="0"/>
    <s v="n/spec"/>
    <n v="8"/>
    <s v="kilogram"/>
    <s v="purchased"/>
    <x v="6"/>
    <m/>
    <m/>
    <s v="Yes"/>
    <s v="No"/>
    <s v="No"/>
  </r>
  <r>
    <s v="KE084"/>
    <s v="5"/>
    <x v="0"/>
    <s v="2"/>
    <s v="KE084    2"/>
    <x v="3"/>
    <s v="Seed/germplasm"/>
    <x v="1"/>
    <s v="local"/>
    <m/>
    <s v="kilogram"/>
    <s v="purchased"/>
    <x v="6"/>
    <n v="150"/>
    <n v="200"/>
    <s v="No"/>
    <s v="Yes"/>
    <s v="No"/>
  </r>
  <r>
    <s v="KE104"/>
    <s v="3"/>
    <x v="1"/>
    <s v="1"/>
    <s v="KE104    1"/>
    <x v="0"/>
    <s v="Seed/germplasm"/>
    <x v="0"/>
    <s v="n/spec"/>
    <n v="10"/>
    <s v="kilogram"/>
    <s v="purchased"/>
    <x v="0"/>
    <m/>
    <n v="100"/>
    <s v="No"/>
    <s v="Yes"/>
    <s v="No"/>
  </r>
  <r>
    <s v="KE106"/>
    <s v="1"/>
    <x v="1"/>
    <s v="1"/>
    <s v="KE106    1"/>
    <x v="0"/>
    <s v="Seed/germplasm"/>
    <x v="0"/>
    <s v="Simba"/>
    <n v="2"/>
    <s v="kilogram"/>
    <s v="purchased"/>
    <x v="7"/>
    <n v="350"/>
    <n v="350"/>
    <s v="No"/>
    <s v="Yes"/>
    <s v="No"/>
  </r>
  <r>
    <s v="KE108"/>
    <s v="4"/>
    <x v="1"/>
    <s v="3"/>
    <s v="KE108    3"/>
    <x v="3"/>
    <s v="Seed/germplasm"/>
    <x v="0"/>
    <s v="n/spec"/>
    <n v="5"/>
    <s v="2 kg pack"/>
    <s v="purchased"/>
    <x v="8"/>
    <n v="250"/>
    <n v="300"/>
    <s v="No"/>
    <s v="Yes"/>
    <s v="No"/>
  </r>
  <r>
    <s v="KE108"/>
    <s v="4"/>
    <x v="1"/>
    <s v="3"/>
    <s v="KE108    3"/>
    <x v="0"/>
    <s v="Seed/germplasm"/>
    <x v="0"/>
    <s v="H513"/>
    <n v="10"/>
    <s v="2 kg pack"/>
    <s v="purchased"/>
    <x v="8"/>
    <n v="250"/>
    <n v="300"/>
    <s v="No"/>
    <s v="Yes"/>
    <s v="No"/>
  </r>
  <r>
    <s v="KE109"/>
    <s v="2"/>
    <x v="1"/>
    <s v="2"/>
    <s v="KE109    2"/>
    <x v="0"/>
    <s v="Seed/germplasm"/>
    <x v="0"/>
    <s v="n/spec"/>
    <n v="3"/>
    <s v="kilogram"/>
    <s v="purchased"/>
    <x v="0"/>
    <n v="125"/>
    <n v="150"/>
    <s v="No"/>
    <s v="Yes"/>
    <s v="No"/>
  </r>
  <r>
    <s v="KE134"/>
    <s v="5"/>
    <x v="1"/>
    <s v="3"/>
    <s v="KE134    3"/>
    <x v="0"/>
    <s v="Seed/germplasm"/>
    <x v="0"/>
    <s v="n/spec"/>
    <n v="10"/>
    <s v="kilogram"/>
    <s v="purchased"/>
    <x v="0"/>
    <m/>
    <n v="100"/>
    <s v="Yes"/>
    <s v="No"/>
    <s v="No"/>
  </r>
  <r>
    <s v="KE150"/>
    <s v="1"/>
    <x v="1"/>
    <s v="1"/>
    <s v="KE150    1"/>
    <x v="0"/>
    <s v="Seed/germplasm"/>
    <x v="0"/>
    <s v="n/spec"/>
    <n v="4"/>
    <s v="kilogram"/>
    <s v="purchased"/>
    <x v="6"/>
    <n v="100"/>
    <n v="100"/>
    <s v="No"/>
    <s v="Yes"/>
    <s v="No"/>
  </r>
  <r>
    <s v="KE151"/>
    <s v="4"/>
    <x v="1"/>
    <s v="1"/>
    <s v="KE151    1"/>
    <x v="3"/>
    <s v="Seed/germplasm"/>
    <x v="1"/>
    <s v="n/spec"/>
    <n v="2"/>
    <s v="kilogram"/>
    <s v="purchased"/>
    <x v="9"/>
    <m/>
    <m/>
    <s v="No"/>
    <s v="Yes"/>
    <s v="No"/>
  </r>
  <r>
    <s v="KE151"/>
    <s v="4"/>
    <x v="1"/>
    <s v="1"/>
    <s v="KE151    1"/>
    <x v="0"/>
    <s v="Seed/germplasm"/>
    <x v="0"/>
    <s v="H614"/>
    <n v="2"/>
    <s v="kilogram"/>
    <s v="purchased"/>
    <x v="10"/>
    <m/>
    <n v="300"/>
    <s v="No"/>
    <s v="Yes"/>
    <s v="No"/>
  </r>
  <r>
    <s v="KE151"/>
    <s v="4"/>
    <x v="1"/>
    <s v="2"/>
    <s v="KE151    2"/>
    <x v="4"/>
    <s v="Seed/germplasm"/>
    <x v="0"/>
    <s v="n/spec"/>
    <n v="2"/>
    <s v="kilogram"/>
    <s v="purchased"/>
    <x v="11"/>
    <m/>
    <m/>
    <s v="No"/>
    <s v="Yes"/>
    <s v="No"/>
  </r>
  <r>
    <s v="KE156"/>
    <s v="2"/>
    <x v="1"/>
    <s v="1"/>
    <s v="KE156    1"/>
    <x v="0"/>
    <s v="Seed/germplasm"/>
    <x v="0"/>
    <s v="n/spec"/>
    <n v="20"/>
    <s v="kilogram"/>
    <s v="purchased"/>
    <x v="6"/>
    <m/>
    <n v="130"/>
    <s v="No"/>
    <s v="No"/>
    <s v="No"/>
  </r>
  <r>
    <s v="KE165"/>
    <s v="3"/>
    <x v="1"/>
    <s v="2+3+4"/>
    <s v="KE165    2+3+4"/>
    <x v="0"/>
    <s v="Seed/germplasm"/>
    <x v="0"/>
    <s v="n/spec"/>
    <n v="10"/>
    <s v="kilogram"/>
    <s v="purchased"/>
    <x v="11"/>
    <m/>
    <m/>
    <s v="No"/>
    <s v="Yes"/>
    <s v="No"/>
  </r>
  <r>
    <s v="KE177"/>
    <s v="2"/>
    <x v="1"/>
    <s v="1"/>
    <s v="KE177    1"/>
    <x v="4"/>
    <s v="Seed/germplasm"/>
    <x v="1"/>
    <s v="n/spec"/>
    <n v="2"/>
    <s v="kilogram"/>
    <s v="purchased"/>
    <x v="0"/>
    <n v="200"/>
    <m/>
    <s v="No"/>
    <s v="Yes"/>
    <s v="No"/>
  </r>
  <r>
    <s v="KE189"/>
    <s v="1"/>
    <x v="1"/>
    <s v="3"/>
    <s v="KE189    3"/>
    <x v="0"/>
    <s v="Seed/germplasm"/>
    <x v="1"/>
    <s v="n/spec"/>
    <n v="16"/>
    <s v="kilogram"/>
    <s v="purchased"/>
    <x v="0"/>
    <n v="150"/>
    <n v="200"/>
    <s v="Yes"/>
    <s v="No"/>
    <s v="No"/>
  </r>
  <r>
    <s v="KE191"/>
    <s v="4"/>
    <x v="1"/>
    <s v="4"/>
    <s v="KE191    4"/>
    <x v="2"/>
    <s v="Seed/germplasm"/>
    <x v="0"/>
    <s v="SB25"/>
    <n v="4"/>
    <s v="kilogram"/>
    <s v="purchased"/>
    <x v="12"/>
    <n v="50"/>
    <n v="60"/>
    <s v="No"/>
    <s v="No"/>
    <s v="Yes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0">
  <r>
    <s v="KE003"/>
    <x v="0"/>
    <x v="0"/>
    <m/>
    <m/>
    <m/>
    <m/>
    <m/>
    <n v="3500"/>
    <n v="1400"/>
    <m/>
    <n v="4900"/>
    <n v="57.579318448883669"/>
  </r>
  <r>
    <s v="KE005"/>
    <x v="0"/>
    <x v="1"/>
    <m/>
    <m/>
    <m/>
    <m/>
    <n v="900"/>
    <n v="900"/>
    <m/>
    <m/>
    <n v="1800"/>
    <n v="21.151586368977675"/>
  </r>
  <r>
    <s v="KE024"/>
    <x v="0"/>
    <x v="2"/>
    <m/>
    <m/>
    <m/>
    <m/>
    <m/>
    <n v="900"/>
    <n v="800"/>
    <m/>
    <n v="1700"/>
    <n v="19.976498237367803"/>
  </r>
  <r>
    <s v="KE031"/>
    <x v="0"/>
    <x v="3"/>
    <m/>
    <m/>
    <m/>
    <m/>
    <m/>
    <m/>
    <m/>
    <m/>
    <n v="0"/>
    <n v="0"/>
  </r>
  <r>
    <s v="KE039"/>
    <x v="0"/>
    <x v="0"/>
    <m/>
    <n v="160"/>
    <m/>
    <m/>
    <m/>
    <n v="1500"/>
    <n v="800"/>
    <n v="200"/>
    <n v="2660"/>
    <n v="31.257344300822563"/>
  </r>
  <r>
    <s v="KE043"/>
    <x v="0"/>
    <x v="4"/>
    <m/>
    <m/>
    <m/>
    <m/>
    <m/>
    <m/>
    <n v="1600"/>
    <m/>
    <n v="1600"/>
    <n v="18.801410105757935"/>
  </r>
  <r>
    <s v="KE047"/>
    <x v="0"/>
    <x v="0"/>
    <n v="110"/>
    <n v="80"/>
    <m/>
    <m/>
    <n v="100"/>
    <n v="900"/>
    <n v="1400"/>
    <m/>
    <n v="2590"/>
    <n v="30.434782608695656"/>
  </r>
  <r>
    <s v="KE050"/>
    <x v="0"/>
    <x v="2"/>
    <m/>
    <m/>
    <m/>
    <n v="200"/>
    <n v="51400"/>
    <n v="200"/>
    <m/>
    <m/>
    <n v="51800"/>
    <n v="608.69565217391312"/>
  </r>
  <r>
    <s v="KE057"/>
    <x v="0"/>
    <x v="3"/>
    <m/>
    <m/>
    <m/>
    <m/>
    <n v="170"/>
    <n v="7730"/>
    <m/>
    <m/>
    <n v="7900"/>
    <n v="92.831962397179794"/>
  </r>
  <r>
    <s v="KE066"/>
    <x v="0"/>
    <x v="2"/>
    <n v="70"/>
    <m/>
    <m/>
    <m/>
    <n v="100"/>
    <m/>
    <n v="3000"/>
    <m/>
    <n v="3170"/>
    <n v="37.250293772032904"/>
  </r>
  <r>
    <s v="KE072"/>
    <x v="0"/>
    <x v="4"/>
    <n v="240"/>
    <m/>
    <m/>
    <m/>
    <n v="10740"/>
    <n v="36600"/>
    <m/>
    <m/>
    <n v="47580"/>
    <n v="559.10693301997651"/>
  </r>
  <r>
    <s v="KE083"/>
    <x v="0"/>
    <x v="2"/>
    <n v="100"/>
    <m/>
    <m/>
    <m/>
    <n v="155"/>
    <n v="5400"/>
    <m/>
    <n v="3000"/>
    <n v="8655"/>
    <n v="101.70387779083433"/>
  </r>
  <r>
    <s v="KE084"/>
    <x v="0"/>
    <x v="3"/>
    <n v="147"/>
    <m/>
    <m/>
    <m/>
    <m/>
    <m/>
    <m/>
    <m/>
    <n v="147"/>
    <n v="1.7273795534665102"/>
  </r>
  <r>
    <s v="KE085"/>
    <x v="0"/>
    <x v="1"/>
    <m/>
    <n v="70"/>
    <m/>
    <m/>
    <n v="2000"/>
    <m/>
    <n v="1800"/>
    <m/>
    <n v="3870"/>
    <n v="45.475910693301998"/>
  </r>
  <r>
    <s v="KE099"/>
    <x v="0"/>
    <x v="4"/>
    <m/>
    <m/>
    <m/>
    <m/>
    <n v="3500"/>
    <n v="2000"/>
    <n v="1600"/>
    <m/>
    <n v="7100"/>
    <n v="83.431257344300832"/>
  </r>
  <r>
    <s v="KE104"/>
    <x v="1"/>
    <x v="4"/>
    <m/>
    <m/>
    <m/>
    <m/>
    <m/>
    <n v="14550"/>
    <n v="2100"/>
    <m/>
    <n v="16650"/>
    <n v="195.6521739130435"/>
  </r>
  <r>
    <s v="KE106"/>
    <x v="1"/>
    <x v="2"/>
    <n v="300"/>
    <m/>
    <m/>
    <m/>
    <n v="200"/>
    <m/>
    <n v="0"/>
    <m/>
    <n v="500"/>
    <n v="5.8754406580493539"/>
  </r>
  <r>
    <s v="KE108"/>
    <x v="1"/>
    <x v="2"/>
    <n v="550"/>
    <n v="150"/>
    <m/>
    <m/>
    <m/>
    <n v="9000"/>
    <n v="1600"/>
    <m/>
    <n v="11300"/>
    <n v="132.78495887191539"/>
  </r>
  <r>
    <s v="KE109"/>
    <x v="1"/>
    <x v="0"/>
    <m/>
    <n v="150"/>
    <m/>
    <m/>
    <n v="100"/>
    <n v="3000"/>
    <n v="0"/>
    <m/>
    <n v="3250"/>
    <n v="38.190364277320803"/>
  </r>
  <r>
    <s v="KE116"/>
    <x v="1"/>
    <x v="3"/>
    <m/>
    <n v="190"/>
    <m/>
    <m/>
    <n v="800"/>
    <n v="600"/>
    <n v="200"/>
    <m/>
    <n v="1790"/>
    <n v="21.034077555816687"/>
  </r>
  <r>
    <s v="KE131"/>
    <x v="1"/>
    <x v="4"/>
    <m/>
    <n v="6300"/>
    <m/>
    <m/>
    <n v="200"/>
    <n v="300"/>
    <n v="1700"/>
    <m/>
    <n v="8500"/>
    <n v="99.882491186839019"/>
  </r>
  <r>
    <s v="KE134"/>
    <x v="1"/>
    <x v="3"/>
    <m/>
    <m/>
    <m/>
    <m/>
    <m/>
    <n v="5800"/>
    <n v="2200"/>
    <n v="900"/>
    <n v="8900"/>
    <n v="104.58284371327851"/>
  </r>
  <r>
    <s v="KE150"/>
    <x v="1"/>
    <x v="1"/>
    <n v="100"/>
    <m/>
    <m/>
    <m/>
    <m/>
    <n v="500"/>
    <n v="900"/>
    <m/>
    <n v="1500"/>
    <n v="17.626321974148063"/>
  </r>
  <r>
    <s v="KE151"/>
    <x v="1"/>
    <x v="0"/>
    <n v="750"/>
    <m/>
    <m/>
    <m/>
    <n v="700"/>
    <m/>
    <m/>
    <m/>
    <n v="1450"/>
    <n v="17.038777908343128"/>
  </r>
  <r>
    <s v="KE156"/>
    <x v="1"/>
    <x v="0"/>
    <n v="100"/>
    <m/>
    <m/>
    <m/>
    <m/>
    <m/>
    <m/>
    <n v="1500"/>
    <n v="1600"/>
    <n v="18.801410105757935"/>
  </r>
  <r>
    <s v="KE165"/>
    <x v="1"/>
    <x v="4"/>
    <n v="200"/>
    <m/>
    <m/>
    <m/>
    <n v="240"/>
    <m/>
    <m/>
    <m/>
    <n v="440"/>
    <n v="5.1703877790834314"/>
  </r>
  <r>
    <s v="KE177"/>
    <x v="1"/>
    <x v="0"/>
    <m/>
    <m/>
    <m/>
    <m/>
    <m/>
    <n v="200"/>
    <n v="1900"/>
    <m/>
    <n v="2100"/>
    <n v="24.676850763807288"/>
  </r>
  <r>
    <s v="KE189"/>
    <x v="1"/>
    <x v="1"/>
    <m/>
    <n v="100"/>
    <m/>
    <m/>
    <n v="1000"/>
    <n v="6800"/>
    <n v="400"/>
    <m/>
    <n v="8300"/>
    <n v="97.532314923619282"/>
  </r>
  <r>
    <s v="KE191"/>
    <x v="1"/>
    <x v="2"/>
    <n v="55"/>
    <m/>
    <n v="150"/>
    <m/>
    <m/>
    <n v="500"/>
    <n v="1700"/>
    <m/>
    <n v="2405"/>
    <n v="28.260869565217394"/>
  </r>
  <r>
    <s v="KE195"/>
    <x v="1"/>
    <x v="3"/>
    <m/>
    <m/>
    <m/>
    <m/>
    <m/>
    <n v="1900"/>
    <n v="5200"/>
    <m/>
    <n v="7100"/>
    <n v="83.4312573443008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4" cacheId="2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1:J32" firstHeaderRow="1" firstDataRow="1" firstDataCol="1"/>
  <pivotFields count="7">
    <pivotField dataField="1" showAll="0">
      <items count="31">
        <item x="0"/>
        <item x="14"/>
        <item x="15"/>
        <item x="16"/>
        <item x="1"/>
        <item x="17"/>
        <item x="18"/>
        <item x="19"/>
        <item x="2"/>
        <item x="3"/>
        <item x="4"/>
        <item x="5"/>
        <item x="6"/>
        <item x="7"/>
        <item x="8"/>
        <item x="20"/>
        <item x="21"/>
        <item x="9"/>
        <item x="22"/>
        <item x="23"/>
        <item x="29"/>
        <item x="24"/>
        <item x="25"/>
        <item x="10"/>
        <item x="12"/>
        <item x="26"/>
        <item x="13"/>
        <item x="27"/>
        <item x="28"/>
        <item x="11"/>
        <item t="default"/>
      </items>
    </pivotField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axis="axisRow" showAll="0">
      <items count="8">
        <item x="2"/>
        <item x="6"/>
        <item x="3"/>
        <item x="5"/>
        <item x="4"/>
        <item x="0"/>
        <item x="1"/>
        <item t="default"/>
      </items>
    </pivotField>
  </pivotFields>
  <rowFields count="3">
    <field x="2"/>
    <field x="5"/>
    <field x="6"/>
  </rowFields>
  <rowItems count="31">
    <i>
      <x/>
    </i>
    <i r="1">
      <x/>
    </i>
    <i r="2">
      <x/>
    </i>
    <i r="2">
      <x v="5"/>
    </i>
    <i r="2">
      <x v="6"/>
    </i>
    <i r="1">
      <x v="1"/>
    </i>
    <i r="2">
      <x/>
    </i>
    <i r="2">
      <x v="5"/>
    </i>
    <i r="2">
      <x v="6"/>
    </i>
    <i r="1">
      <x v="2"/>
    </i>
    <i r="2">
      <x/>
    </i>
    <i r="2">
      <x v="5"/>
    </i>
    <i r="2">
      <x v="6"/>
    </i>
    <i r="1">
      <x v="3"/>
    </i>
    <i r="2">
      <x v="1"/>
    </i>
    <i r="2">
      <x v="5"/>
    </i>
    <i>
      <x v="1"/>
    </i>
    <i r="1">
      <x/>
    </i>
    <i r="2">
      <x/>
    </i>
    <i r="2">
      <x v="5"/>
    </i>
    <i r="2">
      <x v="6"/>
    </i>
    <i r="1">
      <x v="2"/>
    </i>
    <i r="2">
      <x/>
    </i>
    <i r="2">
      <x v="2"/>
    </i>
    <i r="2">
      <x v="4"/>
    </i>
    <i r="2">
      <x v="5"/>
    </i>
    <i r="2">
      <x v="6"/>
    </i>
    <i r="1">
      <x v="3"/>
    </i>
    <i r="2">
      <x v="3"/>
    </i>
    <i r="2">
      <x v="5"/>
    </i>
    <i t="grand">
      <x/>
    </i>
  </rowItems>
  <colItems count="1">
    <i/>
  </colItems>
  <dataFields count="1">
    <dataField name="Count of Farm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2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B43:C66" firstHeaderRow="1" firstDataRow="1" firstDataCol="1"/>
  <pivotFields count="18"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axis="axisRow" showAll="0">
      <items count="6">
        <item x="3"/>
        <item x="4"/>
        <item x="0"/>
        <item x="1"/>
        <item x="2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dataField="1" showAll="0">
      <items count="14">
        <item x="1"/>
        <item x="12"/>
        <item x="5"/>
        <item x="3"/>
        <item x="2"/>
        <item x="6"/>
        <item x="4"/>
        <item x="9"/>
        <item x="11"/>
        <item x="8"/>
        <item x="10"/>
        <item x="7"/>
        <item x="0"/>
        <item t="default"/>
      </items>
    </pivotField>
    <pivotField showAll="0"/>
    <pivotField showAll="0"/>
    <pivotField showAll="0"/>
    <pivotField showAll="0"/>
    <pivotField showAll="0"/>
  </pivotFields>
  <rowFields count="3">
    <field x="2"/>
    <field x="5"/>
    <field x="7"/>
  </rowFields>
  <rowItems count="23">
    <i>
      <x/>
    </i>
    <i r="1">
      <x/>
    </i>
    <i r="2">
      <x/>
    </i>
    <i r="2">
      <x v="1"/>
    </i>
    <i r="1">
      <x v="1"/>
    </i>
    <i r="2">
      <x/>
    </i>
    <i r="2">
      <x v="1"/>
    </i>
    <i r="1">
      <x v="2"/>
    </i>
    <i r="2">
      <x/>
    </i>
    <i r="2">
      <x v="1"/>
    </i>
    <i r="1">
      <x v="4"/>
    </i>
    <i r="2">
      <x/>
    </i>
    <i>
      <x v="1"/>
    </i>
    <i r="1">
      <x/>
    </i>
    <i r="2">
      <x v="1"/>
    </i>
    <i r="1">
      <x v="2"/>
    </i>
    <i r="2">
      <x/>
    </i>
    <i r="2">
      <x v="1"/>
    </i>
    <i r="1">
      <x v="3"/>
    </i>
    <i r="2">
      <x v="1"/>
    </i>
    <i r="1">
      <x v="4"/>
    </i>
    <i r="2">
      <x v="1"/>
    </i>
    <i t="grand">
      <x/>
    </i>
  </rowItems>
  <colItems count="1">
    <i/>
  </colItems>
  <dataFields count="1">
    <dataField name="Count of Avg_Price" fld="1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2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B29:C40" firstHeaderRow="1" firstDataRow="1" firstDataCol="1"/>
  <pivotFields count="18"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axis="axisRow" showAll="0">
      <items count="6">
        <item x="3"/>
        <item x="4"/>
        <item x="0"/>
        <item x="1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>
      <items count="14">
        <item x="1"/>
        <item x="12"/>
        <item x="5"/>
        <item x="3"/>
        <item x="2"/>
        <item x="6"/>
        <item x="4"/>
        <item x="9"/>
        <item x="11"/>
        <item x="8"/>
        <item x="10"/>
        <item x="7"/>
        <item x="0"/>
        <item t="default"/>
      </items>
    </pivotField>
    <pivotField showAll="0"/>
    <pivotField showAll="0"/>
    <pivotField showAll="0"/>
    <pivotField showAll="0"/>
    <pivotField showAll="0"/>
  </pivotFields>
  <rowFields count="2">
    <field x="2"/>
    <field x="5"/>
  </rowFields>
  <rowItems count="11">
    <i>
      <x/>
    </i>
    <i r="1">
      <x/>
    </i>
    <i r="1">
      <x v="1"/>
    </i>
    <i r="1">
      <x v="2"/>
    </i>
    <i r="1">
      <x v="4"/>
    </i>
    <i>
      <x v="1"/>
    </i>
    <i r="1">
      <x/>
    </i>
    <i r="1">
      <x v="2"/>
    </i>
    <i r="1">
      <x v="3"/>
    </i>
    <i r="1">
      <x v="4"/>
    </i>
    <i t="grand">
      <x/>
    </i>
  </rowItems>
  <colItems count="1">
    <i/>
  </colItems>
  <dataFields count="1">
    <dataField name="StdDev of Avg_Price" fld="12" subtotal="stdDev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5" cacheId="3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O2:P15" firstHeaderRow="1" firstDataRow="1" firstDataCol="1"/>
  <pivotFields count="13">
    <pivotField showAll="0"/>
    <pivotField axis="axisRow" showAll="0">
      <items count="3">
        <item x="1"/>
        <item x="0"/>
        <item t="default"/>
      </items>
    </pivotField>
    <pivotField axis="axisRow" showAll="0">
      <items count="6">
        <item x="1"/>
        <item x="0"/>
        <item x="4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" showAll="0"/>
  </pivotFields>
  <rowFields count="2">
    <field x="1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total (US$)" fld="12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workbookViewId="0">
      <selection activeCell="M1" activeCellId="1" sqref="A1:A1048576 M1:M1048576"/>
    </sheetView>
  </sheetViews>
  <sheetFormatPr defaultRowHeight="15" x14ac:dyDescent="0.25"/>
  <sheetData>
    <row r="1" spans="1:23" s="1" customFormat="1" x14ac:dyDescent="0.25">
      <c r="A1" s="1" t="s">
        <v>0</v>
      </c>
      <c r="B1" s="1" t="s">
        <v>94</v>
      </c>
      <c r="C1" s="1" t="s">
        <v>187</v>
      </c>
      <c r="D1" s="1" t="s">
        <v>1</v>
      </c>
      <c r="E1" s="1" t="s">
        <v>328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23" x14ac:dyDescent="0.25">
      <c r="A2" t="s">
        <v>18</v>
      </c>
      <c r="B2" t="s">
        <v>24</v>
      </c>
      <c r="C2" t="s">
        <v>244</v>
      </c>
      <c r="D2" t="s">
        <v>19</v>
      </c>
      <c r="E2" t="s">
        <v>246</v>
      </c>
      <c r="F2" t="s">
        <v>30</v>
      </c>
      <c r="G2" t="s">
        <v>222</v>
      </c>
      <c r="H2" t="s">
        <v>223</v>
      </c>
      <c r="I2" t="s">
        <v>224</v>
      </c>
      <c r="K2" t="s">
        <v>32</v>
      </c>
      <c r="L2" t="s">
        <v>76</v>
      </c>
      <c r="P2" t="s">
        <v>23</v>
      </c>
      <c r="Q2" t="s">
        <v>38</v>
      </c>
      <c r="R2" t="s">
        <v>23</v>
      </c>
    </row>
    <row r="3" spans="1:23" x14ac:dyDescent="0.25">
      <c r="A3" t="s">
        <v>18</v>
      </c>
      <c r="B3" t="s">
        <v>24</v>
      </c>
      <c r="C3" t="s">
        <v>244</v>
      </c>
      <c r="D3" t="s">
        <v>19</v>
      </c>
      <c r="E3" t="s">
        <v>246</v>
      </c>
      <c r="F3" t="s">
        <v>25</v>
      </c>
      <c r="G3" t="s">
        <v>222</v>
      </c>
      <c r="H3" t="s">
        <v>40</v>
      </c>
      <c r="I3" t="s">
        <v>225</v>
      </c>
      <c r="K3" t="s">
        <v>32</v>
      </c>
      <c r="L3" t="s">
        <v>226</v>
      </c>
      <c r="M3">
        <v>0</v>
      </c>
      <c r="N3">
        <v>0</v>
      </c>
      <c r="O3">
        <v>0</v>
      </c>
      <c r="P3" t="s">
        <v>37</v>
      </c>
      <c r="Q3" t="s">
        <v>37</v>
      </c>
      <c r="R3" t="s">
        <v>37</v>
      </c>
    </row>
    <row r="4" spans="1:23" x14ac:dyDescent="0.25">
      <c r="A4" t="s">
        <v>18</v>
      </c>
      <c r="B4" t="s">
        <v>24</v>
      </c>
      <c r="C4" t="s">
        <v>244</v>
      </c>
      <c r="D4" t="s">
        <v>227</v>
      </c>
      <c r="E4" t="s">
        <v>247</v>
      </c>
      <c r="F4" t="s">
        <v>25</v>
      </c>
      <c r="G4" t="s">
        <v>222</v>
      </c>
      <c r="H4" t="s">
        <v>40</v>
      </c>
      <c r="I4" t="s">
        <v>26</v>
      </c>
      <c r="K4" t="s">
        <v>32</v>
      </c>
      <c r="L4" t="s">
        <v>226</v>
      </c>
      <c r="M4">
        <v>0</v>
      </c>
      <c r="N4">
        <v>0</v>
      </c>
      <c r="O4">
        <v>0</v>
      </c>
      <c r="P4" t="s">
        <v>37</v>
      </c>
      <c r="Q4" t="s">
        <v>37</v>
      </c>
      <c r="R4" t="s">
        <v>37</v>
      </c>
    </row>
    <row r="5" spans="1:23" x14ac:dyDescent="0.25">
      <c r="A5" t="s">
        <v>18</v>
      </c>
      <c r="B5" t="s">
        <v>24</v>
      </c>
      <c r="C5" t="s">
        <v>244</v>
      </c>
      <c r="D5" t="s">
        <v>228</v>
      </c>
      <c r="E5" t="s">
        <v>248</v>
      </c>
      <c r="F5" t="s">
        <v>25</v>
      </c>
      <c r="G5" t="s">
        <v>222</v>
      </c>
      <c r="H5" t="s">
        <v>40</v>
      </c>
      <c r="I5" t="s">
        <v>26</v>
      </c>
      <c r="K5" t="s">
        <v>32</v>
      </c>
      <c r="L5" t="s">
        <v>226</v>
      </c>
      <c r="M5">
        <v>0</v>
      </c>
      <c r="N5">
        <v>0</v>
      </c>
      <c r="O5">
        <v>0</v>
      </c>
      <c r="P5" t="s">
        <v>37</v>
      </c>
      <c r="Q5" t="s">
        <v>37</v>
      </c>
      <c r="R5" t="s">
        <v>37</v>
      </c>
    </row>
    <row r="6" spans="1:23" s="1" customFormat="1" x14ac:dyDescent="0.25">
      <c r="A6" t="s">
        <v>18</v>
      </c>
      <c r="B6" t="s">
        <v>24</v>
      </c>
      <c r="C6" t="s">
        <v>244</v>
      </c>
      <c r="D6" t="s">
        <v>47</v>
      </c>
      <c r="E6" t="s">
        <v>249</v>
      </c>
      <c r="F6" t="s">
        <v>25</v>
      </c>
      <c r="G6" t="s">
        <v>222</v>
      </c>
      <c r="H6" t="s">
        <v>40</v>
      </c>
      <c r="I6" t="s">
        <v>225</v>
      </c>
      <c r="J6"/>
      <c r="K6" t="s">
        <v>32</v>
      </c>
      <c r="L6" t="s">
        <v>226</v>
      </c>
      <c r="M6">
        <v>0</v>
      </c>
      <c r="N6">
        <v>0</v>
      </c>
      <c r="O6">
        <v>0</v>
      </c>
      <c r="P6" t="s">
        <v>37</v>
      </c>
      <c r="Q6" t="s">
        <v>37</v>
      </c>
      <c r="R6" t="s">
        <v>37</v>
      </c>
      <c r="T6"/>
      <c r="U6"/>
      <c r="V6"/>
      <c r="W6"/>
    </row>
    <row r="7" spans="1:23" x14ac:dyDescent="0.25">
      <c r="A7" t="s">
        <v>18</v>
      </c>
      <c r="B7" t="s">
        <v>24</v>
      </c>
      <c r="C7" t="s">
        <v>244</v>
      </c>
      <c r="D7" t="s">
        <v>74</v>
      </c>
      <c r="E7" t="s">
        <v>250</v>
      </c>
      <c r="F7" t="s">
        <v>82</v>
      </c>
      <c r="G7" t="s">
        <v>222</v>
      </c>
      <c r="H7" t="s">
        <v>223</v>
      </c>
      <c r="I7" t="s">
        <v>225</v>
      </c>
      <c r="K7" t="s">
        <v>229</v>
      </c>
      <c r="L7" t="s">
        <v>230</v>
      </c>
      <c r="P7" t="s">
        <v>37</v>
      </c>
      <c r="Q7" t="s">
        <v>37</v>
      </c>
      <c r="R7" t="s">
        <v>38</v>
      </c>
    </row>
    <row r="8" spans="1:23" x14ac:dyDescent="0.25">
      <c r="A8" t="s">
        <v>27</v>
      </c>
      <c r="B8" t="s">
        <v>19</v>
      </c>
      <c r="C8" t="s">
        <v>244</v>
      </c>
      <c r="D8" t="s">
        <v>19</v>
      </c>
      <c r="E8" t="s">
        <v>251</v>
      </c>
      <c r="F8" t="s">
        <v>25</v>
      </c>
      <c r="G8" t="s">
        <v>222</v>
      </c>
      <c r="H8" t="s">
        <v>45</v>
      </c>
      <c r="I8" t="s">
        <v>225</v>
      </c>
      <c r="K8" t="s">
        <v>32</v>
      </c>
      <c r="L8" t="s">
        <v>28</v>
      </c>
      <c r="P8" t="s">
        <v>37</v>
      </c>
      <c r="Q8" t="s">
        <v>37</v>
      </c>
      <c r="R8" t="s">
        <v>37</v>
      </c>
    </row>
    <row r="9" spans="1:23" x14ac:dyDescent="0.25">
      <c r="A9" t="s">
        <v>27</v>
      </c>
      <c r="B9" t="s">
        <v>19</v>
      </c>
      <c r="C9" t="s">
        <v>244</v>
      </c>
      <c r="D9" t="s">
        <v>24</v>
      </c>
      <c r="E9" t="s">
        <v>252</v>
      </c>
      <c r="F9" t="s">
        <v>25</v>
      </c>
      <c r="G9" t="s">
        <v>222</v>
      </c>
      <c r="H9" t="s">
        <v>40</v>
      </c>
      <c r="I9" t="s">
        <v>225</v>
      </c>
      <c r="K9" t="s">
        <v>32</v>
      </c>
      <c r="L9" t="s">
        <v>226</v>
      </c>
      <c r="M9">
        <v>0</v>
      </c>
      <c r="N9">
        <v>0</v>
      </c>
      <c r="O9">
        <v>0</v>
      </c>
      <c r="P9" t="s">
        <v>37</v>
      </c>
      <c r="Q9" t="s">
        <v>37</v>
      </c>
      <c r="R9" t="s">
        <v>37</v>
      </c>
    </row>
    <row r="10" spans="1:23" x14ac:dyDescent="0.25">
      <c r="A10" t="s">
        <v>29</v>
      </c>
      <c r="B10" t="s">
        <v>56</v>
      </c>
      <c r="C10" t="s">
        <v>244</v>
      </c>
      <c r="D10" t="s">
        <v>19</v>
      </c>
      <c r="E10" t="s">
        <v>253</v>
      </c>
      <c r="F10" t="s">
        <v>30</v>
      </c>
      <c r="G10" t="s">
        <v>222</v>
      </c>
      <c r="H10" t="s">
        <v>40</v>
      </c>
      <c r="I10" t="s">
        <v>225</v>
      </c>
      <c r="K10" t="s">
        <v>32</v>
      </c>
      <c r="L10" t="s">
        <v>23</v>
      </c>
      <c r="P10" t="s">
        <v>23</v>
      </c>
      <c r="Q10" t="s">
        <v>23</v>
      </c>
      <c r="R10" t="s">
        <v>23</v>
      </c>
    </row>
    <row r="11" spans="1:23" x14ac:dyDescent="0.25">
      <c r="A11" t="s">
        <v>29</v>
      </c>
      <c r="B11" t="s">
        <v>56</v>
      </c>
      <c r="C11" t="s">
        <v>244</v>
      </c>
      <c r="D11" t="s">
        <v>19</v>
      </c>
      <c r="E11" t="s">
        <v>253</v>
      </c>
      <c r="F11" t="s">
        <v>25</v>
      </c>
      <c r="G11" t="s">
        <v>222</v>
      </c>
      <c r="H11" t="s">
        <v>40</v>
      </c>
      <c r="I11" t="s">
        <v>225</v>
      </c>
      <c r="J11">
        <v>10</v>
      </c>
      <c r="K11" t="s">
        <v>32</v>
      </c>
      <c r="L11" t="s">
        <v>226</v>
      </c>
      <c r="M11">
        <v>0</v>
      </c>
      <c r="N11">
        <v>0</v>
      </c>
      <c r="O11">
        <v>0</v>
      </c>
      <c r="P11" t="s">
        <v>37</v>
      </c>
      <c r="Q11" t="s">
        <v>37</v>
      </c>
      <c r="R11" t="s">
        <v>37</v>
      </c>
    </row>
    <row r="12" spans="1:23" x14ac:dyDescent="0.25">
      <c r="A12" t="s">
        <v>29</v>
      </c>
      <c r="B12" t="s">
        <v>56</v>
      </c>
      <c r="C12" t="s">
        <v>244</v>
      </c>
      <c r="D12" t="s">
        <v>47</v>
      </c>
      <c r="E12" t="s">
        <v>254</v>
      </c>
      <c r="F12" t="s">
        <v>25</v>
      </c>
      <c r="G12" t="s">
        <v>222</v>
      </c>
      <c r="H12" t="s">
        <v>40</v>
      </c>
      <c r="I12" t="s">
        <v>225</v>
      </c>
      <c r="K12" t="s">
        <v>32</v>
      </c>
      <c r="L12" t="s">
        <v>76</v>
      </c>
      <c r="P12" t="s">
        <v>23</v>
      </c>
      <c r="Q12" t="s">
        <v>23</v>
      </c>
      <c r="R12" t="s">
        <v>23</v>
      </c>
    </row>
    <row r="13" spans="1:23" x14ac:dyDescent="0.25">
      <c r="A13" t="s">
        <v>29</v>
      </c>
      <c r="B13" t="s">
        <v>56</v>
      </c>
      <c r="C13" t="s">
        <v>244</v>
      </c>
      <c r="D13" t="s">
        <v>56</v>
      </c>
      <c r="E13" t="s">
        <v>255</v>
      </c>
      <c r="F13" t="s">
        <v>30</v>
      </c>
      <c r="G13" t="s">
        <v>222</v>
      </c>
      <c r="H13" t="s">
        <v>40</v>
      </c>
      <c r="I13" t="s">
        <v>225</v>
      </c>
      <c r="K13" t="s">
        <v>32</v>
      </c>
      <c r="L13" t="s">
        <v>23</v>
      </c>
      <c r="P13" t="s">
        <v>23</v>
      </c>
      <c r="Q13" t="s">
        <v>23</v>
      </c>
      <c r="R13" t="s">
        <v>23</v>
      </c>
    </row>
    <row r="14" spans="1:23" x14ac:dyDescent="0.25">
      <c r="A14" t="s">
        <v>29</v>
      </c>
      <c r="B14" t="s">
        <v>56</v>
      </c>
      <c r="C14" t="s">
        <v>244</v>
      </c>
      <c r="D14" t="s">
        <v>56</v>
      </c>
      <c r="E14" t="s">
        <v>255</v>
      </c>
      <c r="F14" t="s">
        <v>25</v>
      </c>
      <c r="G14" t="s">
        <v>222</v>
      </c>
      <c r="H14" t="s">
        <v>40</v>
      </c>
      <c r="I14" t="s">
        <v>225</v>
      </c>
      <c r="K14" t="s">
        <v>32</v>
      </c>
      <c r="L14" t="s">
        <v>76</v>
      </c>
      <c r="P14" t="s">
        <v>23</v>
      </c>
      <c r="Q14" t="s">
        <v>23</v>
      </c>
      <c r="R14" t="s">
        <v>23</v>
      </c>
    </row>
    <row r="15" spans="1:23" x14ac:dyDescent="0.25">
      <c r="A15" t="s">
        <v>189</v>
      </c>
      <c r="B15" t="s">
        <v>52</v>
      </c>
      <c r="C15" t="s">
        <v>244</v>
      </c>
      <c r="D15" t="s">
        <v>19</v>
      </c>
      <c r="E15" t="s">
        <v>256</v>
      </c>
      <c r="F15" t="s">
        <v>82</v>
      </c>
      <c r="G15" t="s">
        <v>222</v>
      </c>
      <c r="H15" t="s">
        <v>40</v>
      </c>
      <c r="I15" t="s">
        <v>225</v>
      </c>
      <c r="K15" t="s">
        <v>229</v>
      </c>
      <c r="L15" t="s">
        <v>226</v>
      </c>
      <c r="M15">
        <v>0</v>
      </c>
      <c r="N15">
        <v>0</v>
      </c>
      <c r="O15">
        <v>0</v>
      </c>
      <c r="P15" t="s">
        <v>23</v>
      </c>
      <c r="Q15" t="s">
        <v>23</v>
      </c>
      <c r="R15" t="s">
        <v>23</v>
      </c>
    </row>
    <row r="16" spans="1:23" x14ac:dyDescent="0.25">
      <c r="A16" t="s">
        <v>189</v>
      </c>
      <c r="B16" t="s">
        <v>52</v>
      </c>
      <c r="C16" t="s">
        <v>244</v>
      </c>
      <c r="D16" t="s">
        <v>19</v>
      </c>
      <c r="E16" t="s">
        <v>256</v>
      </c>
      <c r="F16" t="s">
        <v>25</v>
      </c>
      <c r="G16" t="s">
        <v>222</v>
      </c>
      <c r="H16" t="s">
        <v>45</v>
      </c>
      <c r="I16" t="s">
        <v>225</v>
      </c>
      <c r="J16">
        <v>10</v>
      </c>
      <c r="K16" t="s">
        <v>32</v>
      </c>
      <c r="L16" t="s">
        <v>76</v>
      </c>
      <c r="N16">
        <v>1200</v>
      </c>
      <c r="P16" t="s">
        <v>37</v>
      </c>
      <c r="Q16" t="s">
        <v>38</v>
      </c>
      <c r="R16" t="s">
        <v>37</v>
      </c>
    </row>
    <row r="17" spans="1:18" x14ac:dyDescent="0.25">
      <c r="A17" t="s">
        <v>189</v>
      </c>
      <c r="B17" t="s">
        <v>52</v>
      </c>
      <c r="C17" t="s">
        <v>244</v>
      </c>
      <c r="D17" t="s">
        <v>24</v>
      </c>
      <c r="E17" t="s">
        <v>257</v>
      </c>
      <c r="F17" t="s">
        <v>82</v>
      </c>
      <c r="G17" t="s">
        <v>222</v>
      </c>
      <c r="H17" t="s">
        <v>231</v>
      </c>
      <c r="I17" t="s">
        <v>232</v>
      </c>
      <c r="K17" t="s">
        <v>229</v>
      </c>
      <c r="L17" t="s">
        <v>226</v>
      </c>
      <c r="M17">
        <v>0</v>
      </c>
      <c r="N17">
        <v>0</v>
      </c>
      <c r="O17">
        <v>0</v>
      </c>
      <c r="P17" t="s">
        <v>23</v>
      </c>
      <c r="Q17" t="s">
        <v>23</v>
      </c>
      <c r="R17" t="s">
        <v>23</v>
      </c>
    </row>
    <row r="18" spans="1:18" x14ac:dyDescent="0.25">
      <c r="A18" t="s">
        <v>189</v>
      </c>
      <c r="B18" t="s">
        <v>52</v>
      </c>
      <c r="C18" t="s">
        <v>244</v>
      </c>
      <c r="D18" t="s">
        <v>47</v>
      </c>
      <c r="E18" t="s">
        <v>258</v>
      </c>
      <c r="F18" t="s">
        <v>44</v>
      </c>
      <c r="G18" t="s">
        <v>222</v>
      </c>
      <c r="H18" t="s">
        <v>40</v>
      </c>
      <c r="I18" t="s">
        <v>225</v>
      </c>
      <c r="K18" t="s">
        <v>32</v>
      </c>
      <c r="L18" t="s">
        <v>226</v>
      </c>
      <c r="M18">
        <v>0</v>
      </c>
      <c r="N18">
        <v>0</v>
      </c>
      <c r="O18">
        <v>0</v>
      </c>
      <c r="P18" t="s">
        <v>37</v>
      </c>
      <c r="Q18" t="s">
        <v>37</v>
      </c>
      <c r="R18" t="s">
        <v>37</v>
      </c>
    </row>
    <row r="19" spans="1:18" x14ac:dyDescent="0.25">
      <c r="A19" t="s">
        <v>189</v>
      </c>
      <c r="B19" t="s">
        <v>52</v>
      </c>
      <c r="C19" t="s">
        <v>244</v>
      </c>
      <c r="D19" t="s">
        <v>47</v>
      </c>
      <c r="E19" t="s">
        <v>258</v>
      </c>
      <c r="F19" t="s">
        <v>25</v>
      </c>
      <c r="G19" t="s">
        <v>222</v>
      </c>
      <c r="H19" t="s">
        <v>40</v>
      </c>
      <c r="I19" t="s">
        <v>225</v>
      </c>
      <c r="K19" t="s">
        <v>32</v>
      </c>
      <c r="L19" t="s">
        <v>226</v>
      </c>
      <c r="M19">
        <v>0</v>
      </c>
      <c r="N19">
        <v>0</v>
      </c>
      <c r="O19">
        <v>0</v>
      </c>
      <c r="P19" t="s">
        <v>37</v>
      </c>
      <c r="Q19" t="s">
        <v>37</v>
      </c>
      <c r="R19" t="s">
        <v>37</v>
      </c>
    </row>
    <row r="20" spans="1:18" x14ac:dyDescent="0.25">
      <c r="A20" t="s">
        <v>189</v>
      </c>
      <c r="B20" t="s">
        <v>52</v>
      </c>
      <c r="C20" t="s">
        <v>244</v>
      </c>
      <c r="D20" t="s">
        <v>56</v>
      </c>
      <c r="E20" t="s">
        <v>259</v>
      </c>
      <c r="F20" t="s">
        <v>233</v>
      </c>
      <c r="G20" t="s">
        <v>222</v>
      </c>
      <c r="H20" t="s">
        <v>40</v>
      </c>
      <c r="I20" t="s">
        <v>225</v>
      </c>
      <c r="K20" t="s">
        <v>32</v>
      </c>
      <c r="L20" t="s">
        <v>234</v>
      </c>
      <c r="P20" t="s">
        <v>23</v>
      </c>
      <c r="Q20" t="s">
        <v>23</v>
      </c>
      <c r="R20" t="s">
        <v>23</v>
      </c>
    </row>
    <row r="21" spans="1:18" x14ac:dyDescent="0.25">
      <c r="A21" t="s">
        <v>31</v>
      </c>
      <c r="B21" t="s">
        <v>24</v>
      </c>
      <c r="C21" t="s">
        <v>244</v>
      </c>
      <c r="D21" t="s">
        <v>19</v>
      </c>
      <c r="E21" t="s">
        <v>260</v>
      </c>
      <c r="F21" t="s">
        <v>25</v>
      </c>
      <c r="G21" t="s">
        <v>222</v>
      </c>
      <c r="H21" t="s">
        <v>45</v>
      </c>
      <c r="I21" t="s">
        <v>225</v>
      </c>
      <c r="K21" t="s">
        <v>32</v>
      </c>
      <c r="L21" t="s">
        <v>28</v>
      </c>
      <c r="P21" t="s">
        <v>37</v>
      </c>
      <c r="Q21" t="s">
        <v>37</v>
      </c>
      <c r="R21" t="s">
        <v>37</v>
      </c>
    </row>
    <row r="22" spans="1:18" x14ac:dyDescent="0.25">
      <c r="A22" t="s">
        <v>31</v>
      </c>
      <c r="B22" t="s">
        <v>24</v>
      </c>
      <c r="C22" t="s">
        <v>244</v>
      </c>
      <c r="D22" t="s">
        <v>24</v>
      </c>
      <c r="E22" t="s">
        <v>261</v>
      </c>
      <c r="F22" t="s">
        <v>30</v>
      </c>
      <c r="G22" t="s">
        <v>222</v>
      </c>
      <c r="H22" t="s">
        <v>40</v>
      </c>
      <c r="I22" t="s">
        <v>225</v>
      </c>
      <c r="K22" t="s">
        <v>32</v>
      </c>
      <c r="L22" t="s">
        <v>226</v>
      </c>
      <c r="M22">
        <v>0</v>
      </c>
      <c r="N22">
        <v>0</v>
      </c>
      <c r="O22">
        <v>0</v>
      </c>
      <c r="P22" t="s">
        <v>37</v>
      </c>
      <c r="Q22" t="s">
        <v>37</v>
      </c>
      <c r="R22" t="s">
        <v>37</v>
      </c>
    </row>
    <row r="23" spans="1:18" x14ac:dyDescent="0.25">
      <c r="A23" t="s">
        <v>31</v>
      </c>
      <c r="B23" t="s">
        <v>24</v>
      </c>
      <c r="C23" t="s">
        <v>244</v>
      </c>
      <c r="D23" t="s">
        <v>24</v>
      </c>
      <c r="E23" t="s">
        <v>261</v>
      </c>
      <c r="F23" t="s">
        <v>25</v>
      </c>
      <c r="G23" t="s">
        <v>222</v>
      </c>
      <c r="H23" t="s">
        <v>40</v>
      </c>
      <c r="I23" t="s">
        <v>225</v>
      </c>
      <c r="J23">
        <v>25</v>
      </c>
      <c r="K23" t="s">
        <v>32</v>
      </c>
      <c r="L23" t="s">
        <v>226</v>
      </c>
      <c r="M23">
        <v>0</v>
      </c>
      <c r="N23">
        <v>0</v>
      </c>
      <c r="O23">
        <v>0</v>
      </c>
      <c r="P23" t="s">
        <v>37</v>
      </c>
      <c r="Q23" t="s">
        <v>37</v>
      </c>
      <c r="R23" t="s">
        <v>37</v>
      </c>
    </row>
    <row r="24" spans="1:18" x14ac:dyDescent="0.25">
      <c r="A24" t="s">
        <v>33</v>
      </c>
      <c r="B24" t="s">
        <v>19</v>
      </c>
      <c r="C24" t="s">
        <v>244</v>
      </c>
      <c r="D24" t="s">
        <v>19</v>
      </c>
      <c r="E24" t="s">
        <v>262</v>
      </c>
      <c r="F24" t="s">
        <v>25</v>
      </c>
      <c r="G24" t="s">
        <v>222</v>
      </c>
      <c r="H24" t="s">
        <v>45</v>
      </c>
      <c r="I24" t="s">
        <v>34</v>
      </c>
      <c r="J24">
        <v>10</v>
      </c>
      <c r="K24" t="s">
        <v>32</v>
      </c>
      <c r="L24" t="s">
        <v>28</v>
      </c>
      <c r="N24">
        <v>100</v>
      </c>
      <c r="P24" t="s">
        <v>37</v>
      </c>
      <c r="Q24" t="s">
        <v>37</v>
      </c>
      <c r="R24" t="s">
        <v>37</v>
      </c>
    </row>
    <row r="25" spans="1:18" x14ac:dyDescent="0.25">
      <c r="A25" t="s">
        <v>33</v>
      </c>
      <c r="B25" t="s">
        <v>19</v>
      </c>
      <c r="C25" t="s">
        <v>244</v>
      </c>
      <c r="D25" t="s">
        <v>24</v>
      </c>
      <c r="E25" t="s">
        <v>263</v>
      </c>
      <c r="F25" t="s">
        <v>25</v>
      </c>
      <c r="G25" t="s">
        <v>222</v>
      </c>
      <c r="H25" t="s">
        <v>45</v>
      </c>
      <c r="I25" t="s">
        <v>34</v>
      </c>
      <c r="K25" t="s">
        <v>32</v>
      </c>
      <c r="L25" t="s">
        <v>28</v>
      </c>
      <c r="P25" t="s">
        <v>37</v>
      </c>
      <c r="Q25" t="s">
        <v>37</v>
      </c>
      <c r="R25" t="s">
        <v>37</v>
      </c>
    </row>
    <row r="26" spans="1:18" x14ac:dyDescent="0.25">
      <c r="A26" t="s">
        <v>35</v>
      </c>
      <c r="B26" t="s">
        <v>47</v>
      </c>
      <c r="C26" t="s">
        <v>244</v>
      </c>
      <c r="D26" t="s">
        <v>19</v>
      </c>
      <c r="E26" t="s">
        <v>264</v>
      </c>
      <c r="F26" t="s">
        <v>235</v>
      </c>
      <c r="G26" t="s">
        <v>222</v>
      </c>
      <c r="H26" t="s">
        <v>40</v>
      </c>
      <c r="I26" t="s">
        <v>225</v>
      </c>
      <c r="K26" t="s">
        <v>32</v>
      </c>
      <c r="L26" t="s">
        <v>76</v>
      </c>
      <c r="M26">
        <v>35</v>
      </c>
      <c r="N26">
        <v>20</v>
      </c>
      <c r="O26">
        <v>50</v>
      </c>
      <c r="P26" t="s">
        <v>37</v>
      </c>
      <c r="Q26" t="s">
        <v>37</v>
      </c>
      <c r="R26" t="s">
        <v>37</v>
      </c>
    </row>
    <row r="27" spans="1:18" x14ac:dyDescent="0.25">
      <c r="A27" t="s">
        <v>35</v>
      </c>
      <c r="B27" t="s">
        <v>47</v>
      </c>
      <c r="C27" t="s">
        <v>244</v>
      </c>
      <c r="D27" t="s">
        <v>193</v>
      </c>
      <c r="E27" t="s">
        <v>265</v>
      </c>
      <c r="F27" t="s">
        <v>25</v>
      </c>
      <c r="G27" t="s">
        <v>222</v>
      </c>
      <c r="H27" t="s">
        <v>45</v>
      </c>
      <c r="I27" t="s">
        <v>36</v>
      </c>
      <c r="J27">
        <v>1</v>
      </c>
      <c r="K27" t="s">
        <v>32</v>
      </c>
      <c r="L27" t="s">
        <v>234</v>
      </c>
      <c r="M27">
        <v>75</v>
      </c>
      <c r="P27" t="s">
        <v>37</v>
      </c>
      <c r="Q27" t="s">
        <v>37</v>
      </c>
      <c r="R27" t="s">
        <v>37</v>
      </c>
    </row>
    <row r="28" spans="1:18" ht="14.25" customHeight="1" x14ac:dyDescent="0.25">
      <c r="A28" t="s">
        <v>35</v>
      </c>
      <c r="B28" t="s">
        <v>47</v>
      </c>
      <c r="C28" t="s">
        <v>244</v>
      </c>
      <c r="D28" t="s">
        <v>24</v>
      </c>
      <c r="E28" t="s">
        <v>266</v>
      </c>
      <c r="F28" t="s">
        <v>25</v>
      </c>
      <c r="G28" t="s">
        <v>222</v>
      </c>
      <c r="H28" t="s">
        <v>40</v>
      </c>
      <c r="I28" t="s">
        <v>39</v>
      </c>
      <c r="K28" t="s">
        <v>32</v>
      </c>
      <c r="L28" t="s">
        <v>76</v>
      </c>
      <c r="P28" t="s">
        <v>23</v>
      </c>
      <c r="Q28" t="s">
        <v>23</v>
      </c>
      <c r="R28" t="s">
        <v>23</v>
      </c>
    </row>
    <row r="29" spans="1:18" x14ac:dyDescent="0.25">
      <c r="A29" t="s">
        <v>41</v>
      </c>
      <c r="B29" t="s">
        <v>56</v>
      </c>
      <c r="C29" t="s">
        <v>244</v>
      </c>
      <c r="D29" t="s">
        <v>19</v>
      </c>
      <c r="E29" t="s">
        <v>267</v>
      </c>
      <c r="F29" t="s">
        <v>25</v>
      </c>
      <c r="G29" t="s">
        <v>222</v>
      </c>
      <c r="H29" t="s">
        <v>45</v>
      </c>
      <c r="I29" t="s">
        <v>42</v>
      </c>
      <c r="K29" t="s">
        <v>32</v>
      </c>
      <c r="L29" t="s">
        <v>43</v>
      </c>
      <c r="P29" t="s">
        <v>37</v>
      </c>
      <c r="Q29" t="s">
        <v>37</v>
      </c>
      <c r="R29" t="s">
        <v>37</v>
      </c>
    </row>
    <row r="30" spans="1:18" x14ac:dyDescent="0.25">
      <c r="A30" t="s">
        <v>41</v>
      </c>
      <c r="B30" t="s">
        <v>56</v>
      </c>
      <c r="C30" t="s">
        <v>244</v>
      </c>
      <c r="D30" t="s">
        <v>24</v>
      </c>
      <c r="E30" t="s">
        <v>268</v>
      </c>
      <c r="F30" t="s">
        <v>236</v>
      </c>
      <c r="G30" t="s">
        <v>222</v>
      </c>
      <c r="H30" t="s">
        <v>237</v>
      </c>
      <c r="I30" t="s">
        <v>225</v>
      </c>
      <c r="J30">
        <v>2</v>
      </c>
      <c r="K30" t="s">
        <v>32</v>
      </c>
      <c r="L30" t="s">
        <v>226</v>
      </c>
      <c r="M30">
        <v>0</v>
      </c>
      <c r="N30">
        <v>0</v>
      </c>
      <c r="O30">
        <v>0</v>
      </c>
      <c r="P30" t="s">
        <v>37</v>
      </c>
      <c r="Q30" t="s">
        <v>37</v>
      </c>
      <c r="R30" t="s">
        <v>37</v>
      </c>
    </row>
    <row r="31" spans="1:18" x14ac:dyDescent="0.25">
      <c r="A31" t="s">
        <v>46</v>
      </c>
      <c r="B31" t="s">
        <v>52</v>
      </c>
      <c r="C31" t="s">
        <v>244</v>
      </c>
      <c r="D31" t="s">
        <v>19</v>
      </c>
      <c r="E31" t="s">
        <v>269</v>
      </c>
      <c r="F31" t="s">
        <v>30</v>
      </c>
      <c r="G31" t="s">
        <v>222</v>
      </c>
      <c r="H31" t="s">
        <v>40</v>
      </c>
      <c r="I31" t="s">
        <v>225</v>
      </c>
      <c r="K31" t="s">
        <v>32</v>
      </c>
      <c r="L31" t="s">
        <v>226</v>
      </c>
      <c r="M31">
        <v>0</v>
      </c>
      <c r="N31">
        <v>0</v>
      </c>
      <c r="O31">
        <v>0</v>
      </c>
      <c r="P31" t="s">
        <v>37</v>
      </c>
      <c r="Q31" t="s">
        <v>37</v>
      </c>
      <c r="R31" t="s">
        <v>37</v>
      </c>
    </row>
    <row r="32" spans="1:18" x14ac:dyDescent="0.25">
      <c r="A32" t="s">
        <v>46</v>
      </c>
      <c r="B32" t="s">
        <v>52</v>
      </c>
      <c r="C32" t="s">
        <v>244</v>
      </c>
      <c r="D32" t="s">
        <v>19</v>
      </c>
      <c r="E32" t="s">
        <v>269</v>
      </c>
      <c r="F32" t="s">
        <v>25</v>
      </c>
      <c r="G32" t="s">
        <v>222</v>
      </c>
      <c r="H32" t="s">
        <v>40</v>
      </c>
      <c r="I32" t="s">
        <v>225</v>
      </c>
      <c r="K32" t="s">
        <v>32</v>
      </c>
      <c r="L32" t="s">
        <v>226</v>
      </c>
      <c r="M32">
        <v>0</v>
      </c>
      <c r="N32">
        <v>0</v>
      </c>
      <c r="O32">
        <v>0</v>
      </c>
      <c r="P32" t="s">
        <v>37</v>
      </c>
      <c r="Q32" t="s">
        <v>37</v>
      </c>
      <c r="R32" t="s">
        <v>37</v>
      </c>
    </row>
    <row r="33" spans="1:18" x14ac:dyDescent="0.25">
      <c r="A33" t="s">
        <v>46</v>
      </c>
      <c r="B33" t="s">
        <v>52</v>
      </c>
      <c r="C33" t="s">
        <v>244</v>
      </c>
      <c r="D33" t="s">
        <v>24</v>
      </c>
      <c r="E33" t="s">
        <v>270</v>
      </c>
      <c r="F33" t="s">
        <v>25</v>
      </c>
      <c r="G33" t="s">
        <v>222</v>
      </c>
      <c r="H33" t="s">
        <v>40</v>
      </c>
      <c r="I33" t="s">
        <v>225</v>
      </c>
      <c r="K33" t="s">
        <v>32</v>
      </c>
      <c r="L33" t="s">
        <v>226</v>
      </c>
      <c r="M33">
        <v>0</v>
      </c>
      <c r="N33">
        <v>0</v>
      </c>
      <c r="O33">
        <v>0</v>
      </c>
      <c r="P33" t="s">
        <v>37</v>
      </c>
      <c r="Q33" t="s">
        <v>37</v>
      </c>
      <c r="R33" t="s">
        <v>37</v>
      </c>
    </row>
    <row r="34" spans="1:18" x14ac:dyDescent="0.25">
      <c r="A34" t="s">
        <v>46</v>
      </c>
      <c r="B34" t="s">
        <v>52</v>
      </c>
      <c r="C34" t="s">
        <v>244</v>
      </c>
      <c r="D34" t="s">
        <v>47</v>
      </c>
      <c r="E34" t="s">
        <v>271</v>
      </c>
      <c r="F34" t="s">
        <v>25</v>
      </c>
      <c r="G34" t="s">
        <v>222</v>
      </c>
      <c r="H34" t="s">
        <v>40</v>
      </c>
      <c r="I34" t="s">
        <v>225</v>
      </c>
      <c r="K34" t="s">
        <v>32</v>
      </c>
      <c r="L34" t="s">
        <v>226</v>
      </c>
      <c r="M34">
        <v>0</v>
      </c>
      <c r="N34">
        <v>0</v>
      </c>
      <c r="O34">
        <v>0</v>
      </c>
      <c r="P34" t="s">
        <v>37</v>
      </c>
      <c r="Q34" t="s">
        <v>37</v>
      </c>
      <c r="R34" t="s">
        <v>37</v>
      </c>
    </row>
    <row r="35" spans="1:18" x14ac:dyDescent="0.25">
      <c r="A35" t="s">
        <v>46</v>
      </c>
      <c r="B35" t="s">
        <v>52</v>
      </c>
      <c r="C35" t="s">
        <v>244</v>
      </c>
      <c r="D35" t="s">
        <v>56</v>
      </c>
      <c r="E35" t="s">
        <v>272</v>
      </c>
      <c r="F35" t="s">
        <v>110</v>
      </c>
      <c r="G35" t="s">
        <v>222</v>
      </c>
      <c r="H35" t="s">
        <v>45</v>
      </c>
      <c r="I35" t="s">
        <v>49</v>
      </c>
      <c r="K35" t="s">
        <v>32</v>
      </c>
      <c r="L35" t="s">
        <v>50</v>
      </c>
      <c r="P35" t="s">
        <v>37</v>
      </c>
      <c r="Q35" t="s">
        <v>37</v>
      </c>
      <c r="R35" t="s">
        <v>37</v>
      </c>
    </row>
    <row r="36" spans="1:18" x14ac:dyDescent="0.25">
      <c r="A36" t="s">
        <v>51</v>
      </c>
      <c r="B36" t="s">
        <v>56</v>
      </c>
      <c r="C36" t="s">
        <v>244</v>
      </c>
      <c r="D36" t="s">
        <v>19</v>
      </c>
      <c r="E36" t="s">
        <v>273</v>
      </c>
      <c r="F36" t="s">
        <v>30</v>
      </c>
      <c r="G36" t="s">
        <v>222</v>
      </c>
      <c r="H36" t="s">
        <v>40</v>
      </c>
      <c r="I36" t="s">
        <v>225</v>
      </c>
      <c r="K36" t="s">
        <v>32</v>
      </c>
      <c r="L36" t="s">
        <v>226</v>
      </c>
      <c r="M36">
        <v>0</v>
      </c>
      <c r="N36">
        <v>0</v>
      </c>
      <c r="O36">
        <v>0</v>
      </c>
      <c r="P36" t="s">
        <v>37</v>
      </c>
      <c r="Q36" t="s">
        <v>37</v>
      </c>
      <c r="R36" t="s">
        <v>37</v>
      </c>
    </row>
    <row r="37" spans="1:18" x14ac:dyDescent="0.25">
      <c r="A37" t="s">
        <v>51</v>
      </c>
      <c r="B37" t="s">
        <v>56</v>
      </c>
      <c r="C37" t="s">
        <v>244</v>
      </c>
      <c r="D37" t="s">
        <v>24</v>
      </c>
      <c r="E37" t="s">
        <v>274</v>
      </c>
      <c r="F37" t="s">
        <v>25</v>
      </c>
      <c r="G37" t="s">
        <v>222</v>
      </c>
      <c r="H37" t="s">
        <v>40</v>
      </c>
      <c r="I37" t="s">
        <v>225</v>
      </c>
      <c r="J37">
        <v>2</v>
      </c>
      <c r="K37" t="s">
        <v>32</v>
      </c>
      <c r="L37" t="s">
        <v>76</v>
      </c>
      <c r="M37">
        <v>70</v>
      </c>
      <c r="N37">
        <v>60</v>
      </c>
      <c r="O37">
        <v>100</v>
      </c>
      <c r="P37" t="s">
        <v>37</v>
      </c>
      <c r="Q37" t="s">
        <v>38</v>
      </c>
      <c r="R37" t="s">
        <v>37</v>
      </c>
    </row>
    <row r="38" spans="1:18" x14ac:dyDescent="0.25">
      <c r="A38" t="s">
        <v>51</v>
      </c>
      <c r="B38" t="s">
        <v>56</v>
      </c>
      <c r="C38" t="s">
        <v>244</v>
      </c>
      <c r="D38" t="s">
        <v>52</v>
      </c>
      <c r="E38" t="s">
        <v>275</v>
      </c>
      <c r="F38" t="s">
        <v>110</v>
      </c>
      <c r="G38" t="s">
        <v>222</v>
      </c>
      <c r="H38" t="s">
        <v>40</v>
      </c>
      <c r="I38" t="s">
        <v>225</v>
      </c>
      <c r="K38" t="s">
        <v>32</v>
      </c>
      <c r="L38" t="s">
        <v>76</v>
      </c>
      <c r="P38" t="s">
        <v>23</v>
      </c>
      <c r="Q38" t="s">
        <v>23</v>
      </c>
      <c r="R38" t="s">
        <v>23</v>
      </c>
    </row>
    <row r="39" spans="1:18" x14ac:dyDescent="0.25">
      <c r="A39" t="s">
        <v>53</v>
      </c>
      <c r="B39" t="s">
        <v>47</v>
      </c>
      <c r="C39" t="s">
        <v>244</v>
      </c>
      <c r="D39" t="s">
        <v>19</v>
      </c>
      <c r="E39" t="s">
        <v>276</v>
      </c>
      <c r="F39" t="s">
        <v>30</v>
      </c>
      <c r="G39" t="s">
        <v>222</v>
      </c>
      <c r="H39" t="s">
        <v>40</v>
      </c>
      <c r="I39" t="s">
        <v>225</v>
      </c>
      <c r="J39">
        <v>20</v>
      </c>
      <c r="K39" t="s">
        <v>32</v>
      </c>
      <c r="L39" t="s">
        <v>76</v>
      </c>
      <c r="M39">
        <v>175</v>
      </c>
      <c r="N39">
        <v>150</v>
      </c>
      <c r="O39">
        <v>200</v>
      </c>
      <c r="P39" t="s">
        <v>37</v>
      </c>
      <c r="Q39" t="s">
        <v>38</v>
      </c>
      <c r="R39" t="s">
        <v>37</v>
      </c>
    </row>
    <row r="40" spans="1:18" x14ac:dyDescent="0.25">
      <c r="A40" t="s">
        <v>53</v>
      </c>
      <c r="B40" t="s">
        <v>47</v>
      </c>
      <c r="C40" t="s">
        <v>244</v>
      </c>
      <c r="D40" t="s">
        <v>19</v>
      </c>
      <c r="E40" t="s">
        <v>276</v>
      </c>
      <c r="F40" t="s">
        <v>30</v>
      </c>
      <c r="G40" t="s">
        <v>222</v>
      </c>
      <c r="H40" t="s">
        <v>40</v>
      </c>
      <c r="I40" t="s">
        <v>225</v>
      </c>
      <c r="K40" t="s">
        <v>32</v>
      </c>
      <c r="L40" t="s">
        <v>226</v>
      </c>
      <c r="M40">
        <v>0</v>
      </c>
      <c r="N40">
        <v>0</v>
      </c>
      <c r="O40">
        <v>0</v>
      </c>
      <c r="P40" t="s">
        <v>37</v>
      </c>
      <c r="Q40" t="s">
        <v>37</v>
      </c>
      <c r="R40" t="s">
        <v>37</v>
      </c>
    </row>
    <row r="41" spans="1:18" x14ac:dyDescent="0.25">
      <c r="A41" t="s">
        <v>53</v>
      </c>
      <c r="B41" t="s">
        <v>47</v>
      </c>
      <c r="C41" t="s">
        <v>244</v>
      </c>
      <c r="D41" t="s">
        <v>19</v>
      </c>
      <c r="E41" t="s">
        <v>276</v>
      </c>
      <c r="F41" t="s">
        <v>25</v>
      </c>
      <c r="G41" t="s">
        <v>222</v>
      </c>
      <c r="H41" t="s">
        <v>45</v>
      </c>
      <c r="I41" t="s">
        <v>36</v>
      </c>
      <c r="K41" t="s">
        <v>32</v>
      </c>
      <c r="L41" t="s">
        <v>76</v>
      </c>
      <c r="P41" t="s">
        <v>23</v>
      </c>
      <c r="Q41" t="s">
        <v>23</v>
      </c>
      <c r="R41" t="s">
        <v>23</v>
      </c>
    </row>
    <row r="42" spans="1:18" x14ac:dyDescent="0.25">
      <c r="A42" t="s">
        <v>53</v>
      </c>
      <c r="B42" t="s">
        <v>47</v>
      </c>
      <c r="C42" t="s">
        <v>244</v>
      </c>
      <c r="D42" t="s">
        <v>19</v>
      </c>
      <c r="E42" t="s">
        <v>276</v>
      </c>
      <c r="F42" t="s">
        <v>25</v>
      </c>
      <c r="G42" t="s">
        <v>222</v>
      </c>
      <c r="H42" t="s">
        <v>45</v>
      </c>
      <c r="I42" t="s">
        <v>36</v>
      </c>
      <c r="J42">
        <v>25</v>
      </c>
      <c r="K42" t="s">
        <v>32</v>
      </c>
      <c r="L42" t="s">
        <v>76</v>
      </c>
      <c r="M42">
        <v>65</v>
      </c>
      <c r="P42" t="s">
        <v>37</v>
      </c>
      <c r="Q42" t="s">
        <v>38</v>
      </c>
      <c r="R42" t="s">
        <v>37</v>
      </c>
    </row>
    <row r="43" spans="1:18" x14ac:dyDescent="0.25">
      <c r="A43" t="s">
        <v>55</v>
      </c>
      <c r="B43" t="s">
        <v>24</v>
      </c>
      <c r="C43" t="s">
        <v>244</v>
      </c>
      <c r="D43" t="s">
        <v>19</v>
      </c>
      <c r="E43" t="s">
        <v>277</v>
      </c>
      <c r="F43" t="s">
        <v>30</v>
      </c>
      <c r="G43" t="s">
        <v>222</v>
      </c>
      <c r="H43" t="s">
        <v>40</v>
      </c>
      <c r="I43" t="s">
        <v>225</v>
      </c>
      <c r="K43" t="s">
        <v>32</v>
      </c>
      <c r="L43" t="s">
        <v>226</v>
      </c>
      <c r="M43">
        <v>0</v>
      </c>
      <c r="N43">
        <v>0</v>
      </c>
      <c r="O43">
        <v>0</v>
      </c>
      <c r="P43" t="s">
        <v>37</v>
      </c>
      <c r="Q43" t="s">
        <v>37</v>
      </c>
      <c r="R43" t="s">
        <v>37</v>
      </c>
    </row>
    <row r="44" spans="1:18" x14ac:dyDescent="0.25">
      <c r="A44" t="s">
        <v>55</v>
      </c>
      <c r="B44" t="s">
        <v>24</v>
      </c>
      <c r="C44" t="s">
        <v>244</v>
      </c>
      <c r="D44" t="s">
        <v>19</v>
      </c>
      <c r="E44" t="s">
        <v>277</v>
      </c>
      <c r="F44" t="s">
        <v>25</v>
      </c>
      <c r="G44" t="s">
        <v>222</v>
      </c>
      <c r="H44" t="s">
        <v>40</v>
      </c>
      <c r="I44" t="s">
        <v>26</v>
      </c>
      <c r="K44" t="s">
        <v>32</v>
      </c>
      <c r="L44" t="s">
        <v>226</v>
      </c>
      <c r="M44">
        <v>0</v>
      </c>
      <c r="N44">
        <v>0</v>
      </c>
      <c r="O44">
        <v>0</v>
      </c>
      <c r="P44" t="s">
        <v>37</v>
      </c>
      <c r="Q44" t="s">
        <v>37</v>
      </c>
      <c r="R44" t="s">
        <v>37</v>
      </c>
    </row>
    <row r="45" spans="1:18" x14ac:dyDescent="0.25">
      <c r="A45" t="s">
        <v>55</v>
      </c>
      <c r="B45" t="s">
        <v>24</v>
      </c>
      <c r="C45" t="s">
        <v>244</v>
      </c>
      <c r="D45" t="s">
        <v>24</v>
      </c>
      <c r="E45" t="s">
        <v>278</v>
      </c>
      <c r="F45" t="s">
        <v>25</v>
      </c>
      <c r="G45" t="s">
        <v>222</v>
      </c>
      <c r="H45" t="s">
        <v>40</v>
      </c>
      <c r="I45" t="s">
        <v>26</v>
      </c>
      <c r="K45" t="s">
        <v>32</v>
      </c>
      <c r="L45" t="s">
        <v>226</v>
      </c>
      <c r="M45">
        <v>0</v>
      </c>
      <c r="N45">
        <v>0</v>
      </c>
      <c r="O45">
        <v>0</v>
      </c>
      <c r="P45" t="s">
        <v>37</v>
      </c>
      <c r="Q45" t="s">
        <v>37</v>
      </c>
      <c r="R45" t="s">
        <v>37</v>
      </c>
    </row>
    <row r="46" spans="1:18" x14ac:dyDescent="0.25">
      <c r="A46" t="s">
        <v>55</v>
      </c>
      <c r="B46" t="s">
        <v>24</v>
      </c>
      <c r="C46" t="s">
        <v>244</v>
      </c>
      <c r="D46" t="s">
        <v>56</v>
      </c>
      <c r="E46" t="s">
        <v>279</v>
      </c>
      <c r="F46" t="s">
        <v>25</v>
      </c>
      <c r="G46" t="s">
        <v>222</v>
      </c>
      <c r="H46" t="s">
        <v>45</v>
      </c>
      <c r="I46" t="s">
        <v>225</v>
      </c>
      <c r="K46" t="s">
        <v>32</v>
      </c>
      <c r="L46" t="s">
        <v>76</v>
      </c>
      <c r="P46" t="s">
        <v>23</v>
      </c>
      <c r="Q46" t="s">
        <v>23</v>
      </c>
      <c r="R46" t="s">
        <v>23</v>
      </c>
    </row>
    <row r="47" spans="1:18" x14ac:dyDescent="0.25">
      <c r="A47" t="s">
        <v>55</v>
      </c>
      <c r="B47" t="s">
        <v>24</v>
      </c>
      <c r="C47" t="s">
        <v>244</v>
      </c>
      <c r="D47" t="s">
        <v>56</v>
      </c>
      <c r="E47" t="s">
        <v>279</v>
      </c>
      <c r="F47" t="s">
        <v>25</v>
      </c>
      <c r="G47" t="s">
        <v>222</v>
      </c>
      <c r="H47" t="s">
        <v>45</v>
      </c>
      <c r="I47" t="s">
        <v>225</v>
      </c>
      <c r="J47">
        <v>8</v>
      </c>
      <c r="K47" t="s">
        <v>32</v>
      </c>
      <c r="L47" t="s">
        <v>76</v>
      </c>
      <c r="M47">
        <v>100</v>
      </c>
      <c r="P47" t="s">
        <v>38</v>
      </c>
      <c r="Q47" t="s">
        <v>37</v>
      </c>
      <c r="R47" t="s">
        <v>37</v>
      </c>
    </row>
    <row r="48" spans="1:18" x14ac:dyDescent="0.25">
      <c r="A48" t="s">
        <v>238</v>
      </c>
      <c r="B48" t="s">
        <v>52</v>
      </c>
      <c r="C48" t="s">
        <v>244</v>
      </c>
      <c r="D48" t="s">
        <v>19</v>
      </c>
      <c r="E48" t="s">
        <v>280</v>
      </c>
      <c r="F48" t="s">
        <v>239</v>
      </c>
      <c r="G48" t="s">
        <v>222</v>
      </c>
      <c r="H48" t="s">
        <v>223</v>
      </c>
      <c r="I48" t="s">
        <v>225</v>
      </c>
      <c r="K48" t="s">
        <v>240</v>
      </c>
      <c r="L48" t="s">
        <v>226</v>
      </c>
      <c r="M48">
        <v>0</v>
      </c>
      <c r="N48">
        <v>0</v>
      </c>
      <c r="O48">
        <v>0</v>
      </c>
      <c r="P48" t="s">
        <v>37</v>
      </c>
      <c r="Q48" t="s">
        <v>37</v>
      </c>
      <c r="R48" t="s">
        <v>37</v>
      </c>
    </row>
    <row r="49" spans="1:18" x14ac:dyDescent="0.25">
      <c r="A49" t="s">
        <v>238</v>
      </c>
      <c r="B49" t="s">
        <v>52</v>
      </c>
      <c r="C49" t="s">
        <v>244</v>
      </c>
      <c r="D49" t="s">
        <v>24</v>
      </c>
      <c r="E49" t="s">
        <v>281</v>
      </c>
      <c r="F49" t="s">
        <v>30</v>
      </c>
      <c r="G49" t="s">
        <v>222</v>
      </c>
      <c r="H49" t="s">
        <v>40</v>
      </c>
      <c r="I49" t="s">
        <v>40</v>
      </c>
      <c r="K49" t="s">
        <v>32</v>
      </c>
      <c r="L49" t="s">
        <v>76</v>
      </c>
      <c r="M49">
        <v>100</v>
      </c>
      <c r="N49">
        <v>150</v>
      </c>
      <c r="O49">
        <v>200</v>
      </c>
      <c r="P49" t="s">
        <v>37</v>
      </c>
      <c r="Q49" t="s">
        <v>38</v>
      </c>
      <c r="R49" t="s">
        <v>37</v>
      </c>
    </row>
    <row r="50" spans="1:18" x14ac:dyDescent="0.25">
      <c r="A50" t="s">
        <v>238</v>
      </c>
      <c r="B50" t="s">
        <v>52</v>
      </c>
      <c r="C50" t="s">
        <v>244</v>
      </c>
      <c r="D50" t="s">
        <v>24</v>
      </c>
      <c r="E50" t="s">
        <v>281</v>
      </c>
      <c r="F50" t="s">
        <v>25</v>
      </c>
      <c r="G50" t="s">
        <v>222</v>
      </c>
      <c r="H50" t="s">
        <v>45</v>
      </c>
      <c r="I50" t="s">
        <v>36</v>
      </c>
      <c r="J50">
        <v>6</v>
      </c>
      <c r="K50" t="s">
        <v>32</v>
      </c>
      <c r="L50" t="s">
        <v>76</v>
      </c>
      <c r="M50">
        <v>46.665999999999997</v>
      </c>
      <c r="N50">
        <v>46.665999999999997</v>
      </c>
      <c r="O50">
        <v>50</v>
      </c>
      <c r="P50" t="s">
        <v>37</v>
      </c>
      <c r="Q50" t="s">
        <v>38</v>
      </c>
      <c r="R50" t="s">
        <v>37</v>
      </c>
    </row>
    <row r="51" spans="1:18" x14ac:dyDescent="0.25">
      <c r="A51" t="s">
        <v>238</v>
      </c>
      <c r="B51" t="s">
        <v>52</v>
      </c>
      <c r="C51" t="s">
        <v>244</v>
      </c>
      <c r="D51" t="s">
        <v>47</v>
      </c>
      <c r="E51" t="s">
        <v>282</v>
      </c>
      <c r="F51" t="s">
        <v>82</v>
      </c>
      <c r="G51" t="s">
        <v>222</v>
      </c>
      <c r="H51" t="s">
        <v>40</v>
      </c>
      <c r="I51" t="s">
        <v>225</v>
      </c>
      <c r="K51" t="s">
        <v>229</v>
      </c>
      <c r="L51" t="s">
        <v>226</v>
      </c>
      <c r="M51">
        <v>0</v>
      </c>
      <c r="N51">
        <v>0</v>
      </c>
      <c r="O51">
        <v>0</v>
      </c>
      <c r="P51" t="s">
        <v>37</v>
      </c>
      <c r="Q51" t="s">
        <v>37</v>
      </c>
      <c r="R51" t="s">
        <v>37</v>
      </c>
    </row>
    <row r="52" spans="1:18" x14ac:dyDescent="0.25">
      <c r="A52" t="s">
        <v>57</v>
      </c>
      <c r="B52" t="s">
        <v>19</v>
      </c>
      <c r="C52" t="s">
        <v>244</v>
      </c>
      <c r="D52" t="s">
        <v>19</v>
      </c>
      <c r="E52" t="s">
        <v>283</v>
      </c>
      <c r="F52" t="s">
        <v>30</v>
      </c>
      <c r="G52" t="s">
        <v>222</v>
      </c>
      <c r="H52" t="s">
        <v>40</v>
      </c>
      <c r="I52" t="s">
        <v>39</v>
      </c>
      <c r="J52">
        <v>4</v>
      </c>
      <c r="K52" t="s">
        <v>32</v>
      </c>
      <c r="L52" t="s">
        <v>226</v>
      </c>
      <c r="M52">
        <v>0</v>
      </c>
      <c r="N52">
        <v>0</v>
      </c>
      <c r="O52">
        <v>0</v>
      </c>
      <c r="P52" t="s">
        <v>37</v>
      </c>
      <c r="Q52" t="s">
        <v>37</v>
      </c>
      <c r="R52" t="s">
        <v>37</v>
      </c>
    </row>
    <row r="53" spans="1:18" x14ac:dyDescent="0.25">
      <c r="A53" t="s">
        <v>57</v>
      </c>
      <c r="B53" t="s">
        <v>19</v>
      </c>
      <c r="C53" t="s">
        <v>244</v>
      </c>
      <c r="D53" t="s">
        <v>19</v>
      </c>
      <c r="E53" t="s">
        <v>283</v>
      </c>
      <c r="F53" t="s">
        <v>25</v>
      </c>
      <c r="G53" t="s">
        <v>222</v>
      </c>
      <c r="H53" t="s">
        <v>40</v>
      </c>
      <c r="I53" t="s">
        <v>26</v>
      </c>
      <c r="K53" t="s">
        <v>32</v>
      </c>
      <c r="L53" t="s">
        <v>226</v>
      </c>
      <c r="M53">
        <v>0</v>
      </c>
      <c r="N53">
        <v>0</v>
      </c>
      <c r="O53">
        <v>0</v>
      </c>
      <c r="P53" t="s">
        <v>37</v>
      </c>
      <c r="Q53" t="s">
        <v>37</v>
      </c>
      <c r="R53" t="s">
        <v>37</v>
      </c>
    </row>
    <row r="54" spans="1:18" x14ac:dyDescent="0.25">
      <c r="A54" t="s">
        <v>57</v>
      </c>
      <c r="B54" t="s">
        <v>19</v>
      </c>
      <c r="C54" t="s">
        <v>244</v>
      </c>
      <c r="D54" t="s">
        <v>24</v>
      </c>
      <c r="E54" t="s">
        <v>284</v>
      </c>
      <c r="F54" t="s">
        <v>30</v>
      </c>
      <c r="G54" t="s">
        <v>222</v>
      </c>
      <c r="H54" t="s">
        <v>40</v>
      </c>
      <c r="I54" t="s">
        <v>39</v>
      </c>
      <c r="K54" t="s">
        <v>32</v>
      </c>
      <c r="L54" t="s">
        <v>226</v>
      </c>
      <c r="M54">
        <v>0</v>
      </c>
      <c r="N54">
        <v>0</v>
      </c>
      <c r="O54">
        <v>0</v>
      </c>
      <c r="P54" t="s">
        <v>37</v>
      </c>
      <c r="Q54" t="s">
        <v>37</v>
      </c>
      <c r="R54" t="s">
        <v>37</v>
      </c>
    </row>
    <row r="55" spans="1:18" x14ac:dyDescent="0.25">
      <c r="A55" t="s">
        <v>57</v>
      </c>
      <c r="B55" t="s">
        <v>19</v>
      </c>
      <c r="C55" t="s">
        <v>244</v>
      </c>
      <c r="D55" t="s">
        <v>24</v>
      </c>
      <c r="E55" t="s">
        <v>284</v>
      </c>
      <c r="F55" t="s">
        <v>25</v>
      </c>
      <c r="G55" t="s">
        <v>222</v>
      </c>
      <c r="H55" t="s">
        <v>40</v>
      </c>
      <c r="I55" t="s">
        <v>26</v>
      </c>
      <c r="K55" t="s">
        <v>32</v>
      </c>
      <c r="L55" t="s">
        <v>226</v>
      </c>
      <c r="M55">
        <v>0</v>
      </c>
      <c r="N55">
        <v>0</v>
      </c>
      <c r="O55">
        <v>0</v>
      </c>
      <c r="P55" t="s">
        <v>37</v>
      </c>
      <c r="Q55" t="s">
        <v>37</v>
      </c>
      <c r="R55" t="s">
        <v>37</v>
      </c>
    </row>
    <row r="56" spans="1:18" x14ac:dyDescent="0.25">
      <c r="A56" t="s">
        <v>57</v>
      </c>
      <c r="B56" t="s">
        <v>19</v>
      </c>
      <c r="C56" t="s">
        <v>244</v>
      </c>
      <c r="D56" t="s">
        <v>47</v>
      </c>
      <c r="E56" t="s">
        <v>285</v>
      </c>
      <c r="F56" t="s">
        <v>25</v>
      </c>
      <c r="G56" t="s">
        <v>222</v>
      </c>
      <c r="H56" t="s">
        <v>40</v>
      </c>
      <c r="I56" t="s">
        <v>26</v>
      </c>
      <c r="K56" t="s">
        <v>32</v>
      </c>
      <c r="L56" t="s">
        <v>226</v>
      </c>
      <c r="M56">
        <v>0</v>
      </c>
      <c r="N56">
        <v>0</v>
      </c>
      <c r="O56">
        <v>0</v>
      </c>
      <c r="P56" t="s">
        <v>37</v>
      </c>
      <c r="Q56" t="s">
        <v>37</v>
      </c>
      <c r="R56" t="s">
        <v>37</v>
      </c>
    </row>
    <row r="57" spans="1:18" x14ac:dyDescent="0.25">
      <c r="A57" t="s">
        <v>58</v>
      </c>
      <c r="B57" t="s">
        <v>47</v>
      </c>
      <c r="C57" t="s">
        <v>244</v>
      </c>
      <c r="D57" t="s">
        <v>19</v>
      </c>
      <c r="E57" t="s">
        <v>286</v>
      </c>
      <c r="F57" t="s">
        <v>30</v>
      </c>
      <c r="G57" t="s">
        <v>222</v>
      </c>
      <c r="H57" t="s">
        <v>40</v>
      </c>
      <c r="I57" t="s">
        <v>60</v>
      </c>
      <c r="K57" t="s">
        <v>32</v>
      </c>
      <c r="L57" t="s">
        <v>226</v>
      </c>
      <c r="M57">
        <v>0</v>
      </c>
      <c r="N57">
        <v>0</v>
      </c>
      <c r="O57">
        <v>0</v>
      </c>
      <c r="P57" t="s">
        <v>37</v>
      </c>
      <c r="Q57" t="s">
        <v>37</v>
      </c>
      <c r="R57" t="s">
        <v>37</v>
      </c>
    </row>
    <row r="58" spans="1:18" x14ac:dyDescent="0.25">
      <c r="A58" t="s">
        <v>58</v>
      </c>
      <c r="B58" t="s">
        <v>47</v>
      </c>
      <c r="C58" t="s">
        <v>244</v>
      </c>
      <c r="D58" t="s">
        <v>19</v>
      </c>
      <c r="E58" t="s">
        <v>286</v>
      </c>
      <c r="F58" t="s">
        <v>25</v>
      </c>
      <c r="G58" t="s">
        <v>222</v>
      </c>
      <c r="H58" t="s">
        <v>45</v>
      </c>
      <c r="I58" t="s">
        <v>225</v>
      </c>
      <c r="K58" t="s">
        <v>32</v>
      </c>
      <c r="L58" t="s">
        <v>76</v>
      </c>
      <c r="P58" t="s">
        <v>23</v>
      </c>
      <c r="Q58" t="s">
        <v>23</v>
      </c>
      <c r="R58" t="s">
        <v>23</v>
      </c>
    </row>
    <row r="59" spans="1:18" x14ac:dyDescent="0.25">
      <c r="A59" t="s">
        <v>58</v>
      </c>
      <c r="B59" t="s">
        <v>47</v>
      </c>
      <c r="C59" t="s">
        <v>244</v>
      </c>
      <c r="D59" t="s">
        <v>24</v>
      </c>
      <c r="E59" t="s">
        <v>287</v>
      </c>
      <c r="F59" t="s">
        <v>25</v>
      </c>
      <c r="G59" t="s">
        <v>222</v>
      </c>
      <c r="H59" t="s">
        <v>40</v>
      </c>
      <c r="I59" t="s">
        <v>225</v>
      </c>
      <c r="K59" t="s">
        <v>32</v>
      </c>
      <c r="L59" t="s">
        <v>226</v>
      </c>
      <c r="M59">
        <v>0</v>
      </c>
      <c r="N59">
        <v>0</v>
      </c>
      <c r="O59">
        <v>0</v>
      </c>
      <c r="P59" t="s">
        <v>23</v>
      </c>
      <c r="Q59" t="s">
        <v>23</v>
      </c>
      <c r="R59" t="s">
        <v>23</v>
      </c>
    </row>
    <row r="60" spans="1:18" x14ac:dyDescent="0.25">
      <c r="A60" t="s">
        <v>61</v>
      </c>
      <c r="B60" t="s">
        <v>47</v>
      </c>
      <c r="C60" t="s">
        <v>245</v>
      </c>
      <c r="D60" t="s">
        <v>19</v>
      </c>
      <c r="E60" t="s">
        <v>288</v>
      </c>
      <c r="F60" t="s">
        <v>25</v>
      </c>
      <c r="G60" t="s">
        <v>222</v>
      </c>
      <c r="H60" t="s">
        <v>45</v>
      </c>
      <c r="I60" t="s">
        <v>225</v>
      </c>
      <c r="J60">
        <v>10</v>
      </c>
      <c r="K60" t="s">
        <v>32</v>
      </c>
      <c r="L60" t="s">
        <v>76</v>
      </c>
      <c r="O60">
        <v>100</v>
      </c>
      <c r="P60" t="s">
        <v>37</v>
      </c>
      <c r="Q60" t="s">
        <v>38</v>
      </c>
      <c r="R60" t="s">
        <v>37</v>
      </c>
    </row>
    <row r="61" spans="1:18" x14ac:dyDescent="0.25">
      <c r="A61" t="s">
        <v>61</v>
      </c>
      <c r="B61" t="s">
        <v>47</v>
      </c>
      <c r="C61" t="s">
        <v>245</v>
      </c>
      <c r="D61" t="s">
        <v>47</v>
      </c>
      <c r="E61" t="s">
        <v>289</v>
      </c>
      <c r="F61" t="s">
        <v>62</v>
      </c>
      <c r="G61" t="s">
        <v>222</v>
      </c>
      <c r="H61" t="s">
        <v>223</v>
      </c>
      <c r="I61" t="s">
        <v>63</v>
      </c>
      <c r="K61" t="s">
        <v>32</v>
      </c>
      <c r="L61" t="s">
        <v>76</v>
      </c>
      <c r="P61" t="s">
        <v>23</v>
      </c>
      <c r="Q61" t="s">
        <v>23</v>
      </c>
      <c r="R61" t="s">
        <v>23</v>
      </c>
    </row>
    <row r="62" spans="1:18" x14ac:dyDescent="0.25">
      <c r="A62" t="s">
        <v>64</v>
      </c>
      <c r="B62" t="s">
        <v>19</v>
      </c>
      <c r="C62" t="s">
        <v>245</v>
      </c>
      <c r="D62" t="s">
        <v>19</v>
      </c>
      <c r="E62" t="s">
        <v>290</v>
      </c>
      <c r="F62" t="s">
        <v>25</v>
      </c>
      <c r="G62" t="s">
        <v>222</v>
      </c>
      <c r="H62" t="s">
        <v>45</v>
      </c>
      <c r="I62" t="s">
        <v>65</v>
      </c>
      <c r="J62">
        <v>2</v>
      </c>
      <c r="K62" t="s">
        <v>32</v>
      </c>
      <c r="L62" t="s">
        <v>76</v>
      </c>
      <c r="M62">
        <v>350</v>
      </c>
      <c r="N62">
        <v>350</v>
      </c>
      <c r="O62">
        <v>350</v>
      </c>
      <c r="P62" t="s">
        <v>37</v>
      </c>
      <c r="Q62" t="s">
        <v>38</v>
      </c>
      <c r="R62" t="s">
        <v>37</v>
      </c>
    </row>
    <row r="63" spans="1:18" x14ac:dyDescent="0.25">
      <c r="A63" t="s">
        <v>66</v>
      </c>
      <c r="B63" t="s">
        <v>56</v>
      </c>
      <c r="C63" t="s">
        <v>245</v>
      </c>
      <c r="D63" t="s">
        <v>19</v>
      </c>
      <c r="E63" t="s">
        <v>291</v>
      </c>
      <c r="F63" t="s">
        <v>30</v>
      </c>
      <c r="G63" t="s">
        <v>222</v>
      </c>
      <c r="H63" t="s">
        <v>40</v>
      </c>
      <c r="I63" t="s">
        <v>225</v>
      </c>
      <c r="K63" t="s">
        <v>32</v>
      </c>
      <c r="L63" t="s">
        <v>226</v>
      </c>
      <c r="M63">
        <v>0</v>
      </c>
      <c r="N63">
        <v>0</v>
      </c>
      <c r="O63">
        <v>0</v>
      </c>
      <c r="P63" t="s">
        <v>37</v>
      </c>
      <c r="Q63" t="s">
        <v>37</v>
      </c>
      <c r="R63" t="s">
        <v>37</v>
      </c>
    </row>
    <row r="64" spans="1:18" x14ac:dyDescent="0.25">
      <c r="A64" t="s">
        <v>66</v>
      </c>
      <c r="B64" t="s">
        <v>56</v>
      </c>
      <c r="C64" t="s">
        <v>245</v>
      </c>
      <c r="D64" t="s">
        <v>24</v>
      </c>
      <c r="E64" t="s">
        <v>292</v>
      </c>
      <c r="F64" t="s">
        <v>25</v>
      </c>
      <c r="G64" t="s">
        <v>222</v>
      </c>
      <c r="H64" t="s">
        <v>45</v>
      </c>
      <c r="I64" t="s">
        <v>67</v>
      </c>
      <c r="K64" t="s">
        <v>32</v>
      </c>
      <c r="L64" t="s">
        <v>76</v>
      </c>
      <c r="P64" t="s">
        <v>37</v>
      </c>
      <c r="Q64" t="s">
        <v>38</v>
      </c>
      <c r="R64" t="s">
        <v>37</v>
      </c>
    </row>
    <row r="65" spans="1:18" x14ac:dyDescent="0.25">
      <c r="A65" t="s">
        <v>66</v>
      </c>
      <c r="B65" t="s">
        <v>56</v>
      </c>
      <c r="C65" t="s">
        <v>245</v>
      </c>
      <c r="D65" t="s">
        <v>47</v>
      </c>
      <c r="E65" t="s">
        <v>293</v>
      </c>
      <c r="F65" t="s">
        <v>70</v>
      </c>
      <c r="G65" t="s">
        <v>222</v>
      </c>
      <c r="H65" t="s">
        <v>45</v>
      </c>
      <c r="I65" t="s">
        <v>225</v>
      </c>
      <c r="J65">
        <v>5</v>
      </c>
      <c r="K65" t="s">
        <v>68</v>
      </c>
      <c r="L65" t="s">
        <v>76</v>
      </c>
      <c r="M65">
        <v>275</v>
      </c>
      <c r="N65">
        <v>250</v>
      </c>
      <c r="O65">
        <v>300</v>
      </c>
      <c r="P65" t="s">
        <v>37</v>
      </c>
      <c r="Q65" t="s">
        <v>38</v>
      </c>
      <c r="R65" t="s">
        <v>37</v>
      </c>
    </row>
    <row r="66" spans="1:18" x14ac:dyDescent="0.25">
      <c r="A66" t="s">
        <v>66</v>
      </c>
      <c r="B66" t="s">
        <v>56</v>
      </c>
      <c r="C66" t="s">
        <v>245</v>
      </c>
      <c r="D66" t="s">
        <v>47</v>
      </c>
      <c r="E66" t="s">
        <v>293</v>
      </c>
      <c r="F66" t="s">
        <v>25</v>
      </c>
      <c r="G66" t="s">
        <v>222</v>
      </c>
      <c r="H66" t="s">
        <v>45</v>
      </c>
      <c r="I66" t="s">
        <v>67</v>
      </c>
      <c r="J66">
        <v>10</v>
      </c>
      <c r="K66" t="s">
        <v>68</v>
      </c>
      <c r="L66" t="s">
        <v>76</v>
      </c>
      <c r="M66">
        <v>275</v>
      </c>
      <c r="N66">
        <v>250</v>
      </c>
      <c r="O66">
        <v>300</v>
      </c>
      <c r="P66" t="s">
        <v>37</v>
      </c>
      <c r="Q66" t="s">
        <v>38</v>
      </c>
      <c r="R66" t="s">
        <v>37</v>
      </c>
    </row>
    <row r="67" spans="1:18" x14ac:dyDescent="0.25">
      <c r="A67" t="s">
        <v>71</v>
      </c>
      <c r="B67" t="s">
        <v>24</v>
      </c>
      <c r="C67" t="s">
        <v>245</v>
      </c>
      <c r="D67" t="s">
        <v>19</v>
      </c>
      <c r="E67" t="s">
        <v>294</v>
      </c>
      <c r="F67" t="s">
        <v>72</v>
      </c>
      <c r="G67" t="s">
        <v>222</v>
      </c>
      <c r="H67" t="s">
        <v>40</v>
      </c>
      <c r="I67" t="s">
        <v>225</v>
      </c>
      <c r="K67" t="s">
        <v>241</v>
      </c>
      <c r="L67" t="s">
        <v>226</v>
      </c>
      <c r="M67">
        <v>0</v>
      </c>
      <c r="N67">
        <v>0</v>
      </c>
      <c r="O67">
        <v>0</v>
      </c>
      <c r="P67" t="s">
        <v>37</v>
      </c>
      <c r="Q67" t="s">
        <v>37</v>
      </c>
      <c r="R67" t="s">
        <v>37</v>
      </c>
    </row>
    <row r="68" spans="1:18" x14ac:dyDescent="0.25">
      <c r="A68" t="s">
        <v>71</v>
      </c>
      <c r="B68" t="s">
        <v>24</v>
      </c>
      <c r="C68" t="s">
        <v>245</v>
      </c>
      <c r="D68" t="s">
        <v>24</v>
      </c>
      <c r="E68" t="s">
        <v>295</v>
      </c>
      <c r="F68" t="s">
        <v>25</v>
      </c>
      <c r="G68" t="s">
        <v>222</v>
      </c>
      <c r="H68" t="s">
        <v>45</v>
      </c>
      <c r="I68" t="s">
        <v>225</v>
      </c>
      <c r="J68">
        <v>3</v>
      </c>
      <c r="K68" t="s">
        <v>32</v>
      </c>
      <c r="L68" t="s">
        <v>76</v>
      </c>
      <c r="N68">
        <v>125</v>
      </c>
      <c r="O68">
        <v>150</v>
      </c>
      <c r="P68" t="s">
        <v>37</v>
      </c>
      <c r="Q68" t="s">
        <v>38</v>
      </c>
      <c r="R68" t="s">
        <v>37</v>
      </c>
    </row>
    <row r="69" spans="1:18" x14ac:dyDescent="0.25">
      <c r="A69" t="s">
        <v>71</v>
      </c>
      <c r="B69" t="s">
        <v>24</v>
      </c>
      <c r="C69" t="s">
        <v>245</v>
      </c>
      <c r="D69" t="s">
        <v>47</v>
      </c>
      <c r="E69" t="s">
        <v>296</v>
      </c>
      <c r="F69" t="s">
        <v>25</v>
      </c>
      <c r="G69" t="s">
        <v>222</v>
      </c>
      <c r="H69" t="s">
        <v>40</v>
      </c>
      <c r="I69" t="s">
        <v>225</v>
      </c>
      <c r="J69">
        <v>3</v>
      </c>
      <c r="K69" t="s">
        <v>32</v>
      </c>
      <c r="L69" t="s">
        <v>226</v>
      </c>
      <c r="M69">
        <v>0</v>
      </c>
      <c r="N69">
        <v>0</v>
      </c>
      <c r="O69">
        <v>0</v>
      </c>
      <c r="P69" t="s">
        <v>37</v>
      </c>
      <c r="Q69" t="s">
        <v>37</v>
      </c>
      <c r="R69" t="s">
        <v>37</v>
      </c>
    </row>
    <row r="70" spans="1:18" x14ac:dyDescent="0.25">
      <c r="A70" t="s">
        <v>73</v>
      </c>
      <c r="B70" t="s">
        <v>52</v>
      </c>
      <c r="C70" t="s">
        <v>245</v>
      </c>
      <c r="D70" t="s">
        <v>19</v>
      </c>
      <c r="E70" t="s">
        <v>297</v>
      </c>
      <c r="F70" t="s">
        <v>242</v>
      </c>
      <c r="G70" t="s">
        <v>97</v>
      </c>
      <c r="H70" t="s">
        <v>97</v>
      </c>
      <c r="I70" t="s">
        <v>97</v>
      </c>
      <c r="K70" t="s">
        <v>97</v>
      </c>
      <c r="L70" t="s">
        <v>97</v>
      </c>
      <c r="M70">
        <v>0</v>
      </c>
      <c r="N70">
        <v>0</v>
      </c>
      <c r="O70">
        <v>0</v>
      </c>
      <c r="P70" t="s">
        <v>37</v>
      </c>
      <c r="Q70" t="s">
        <v>37</v>
      </c>
      <c r="R70" t="s">
        <v>37</v>
      </c>
    </row>
    <row r="71" spans="1:18" x14ac:dyDescent="0.25">
      <c r="A71" t="s">
        <v>73</v>
      </c>
      <c r="B71" t="s">
        <v>52</v>
      </c>
      <c r="C71" t="s">
        <v>245</v>
      </c>
      <c r="D71" t="s">
        <v>24</v>
      </c>
      <c r="E71" t="s">
        <v>298</v>
      </c>
      <c r="F71" t="s">
        <v>72</v>
      </c>
      <c r="G71" t="s">
        <v>222</v>
      </c>
      <c r="H71" t="s">
        <v>223</v>
      </c>
      <c r="I71" t="s">
        <v>225</v>
      </c>
      <c r="K71" t="s">
        <v>241</v>
      </c>
      <c r="L71" t="s">
        <v>226</v>
      </c>
      <c r="M71">
        <v>0</v>
      </c>
      <c r="N71">
        <v>0</v>
      </c>
      <c r="O71">
        <v>0</v>
      </c>
      <c r="P71" t="s">
        <v>23</v>
      </c>
      <c r="Q71" t="s">
        <v>23</v>
      </c>
      <c r="R71" t="s">
        <v>23</v>
      </c>
    </row>
    <row r="72" spans="1:18" x14ac:dyDescent="0.25">
      <c r="A72" t="s">
        <v>73</v>
      </c>
      <c r="B72" t="s">
        <v>52</v>
      </c>
      <c r="C72" t="s">
        <v>245</v>
      </c>
      <c r="D72" t="s">
        <v>56</v>
      </c>
      <c r="E72" t="s">
        <v>299</v>
      </c>
      <c r="F72" t="s">
        <v>25</v>
      </c>
      <c r="G72" t="s">
        <v>222</v>
      </c>
      <c r="H72" t="s">
        <v>223</v>
      </c>
      <c r="I72" t="s">
        <v>67</v>
      </c>
      <c r="K72" t="s">
        <v>32</v>
      </c>
      <c r="L72" t="s">
        <v>76</v>
      </c>
      <c r="P72" t="s">
        <v>23</v>
      </c>
      <c r="Q72" t="s">
        <v>23</v>
      </c>
      <c r="R72" t="s">
        <v>23</v>
      </c>
    </row>
    <row r="73" spans="1:18" x14ac:dyDescent="0.25">
      <c r="A73" t="s">
        <v>73</v>
      </c>
      <c r="B73" t="s">
        <v>52</v>
      </c>
      <c r="C73" t="s">
        <v>245</v>
      </c>
      <c r="D73" t="s">
        <v>74</v>
      </c>
      <c r="E73" t="s">
        <v>300</v>
      </c>
      <c r="F73" t="s">
        <v>30</v>
      </c>
      <c r="G73" t="s">
        <v>222</v>
      </c>
      <c r="H73" t="s">
        <v>223</v>
      </c>
      <c r="I73" t="s">
        <v>224</v>
      </c>
      <c r="K73" t="s">
        <v>32</v>
      </c>
      <c r="L73" t="s">
        <v>23</v>
      </c>
      <c r="P73" t="s">
        <v>23</v>
      </c>
      <c r="Q73" t="s">
        <v>23</v>
      </c>
      <c r="R73" t="s">
        <v>23</v>
      </c>
    </row>
    <row r="74" spans="1:18" x14ac:dyDescent="0.25">
      <c r="A74" t="s">
        <v>73</v>
      </c>
      <c r="B74" t="s">
        <v>52</v>
      </c>
      <c r="C74" t="s">
        <v>245</v>
      </c>
      <c r="D74" t="s">
        <v>74</v>
      </c>
      <c r="E74" t="s">
        <v>300</v>
      </c>
      <c r="F74" t="s">
        <v>25</v>
      </c>
      <c r="G74" t="s">
        <v>222</v>
      </c>
      <c r="H74" t="s">
        <v>45</v>
      </c>
      <c r="I74" t="s">
        <v>75</v>
      </c>
      <c r="K74" t="s">
        <v>32</v>
      </c>
      <c r="L74" t="s">
        <v>76</v>
      </c>
      <c r="P74" t="s">
        <v>23</v>
      </c>
      <c r="Q74" t="s">
        <v>23</v>
      </c>
      <c r="R74" t="s">
        <v>23</v>
      </c>
    </row>
    <row r="75" spans="1:18" x14ac:dyDescent="0.25">
      <c r="A75" t="s">
        <v>77</v>
      </c>
      <c r="B75" t="s">
        <v>47</v>
      </c>
      <c r="C75" t="s">
        <v>245</v>
      </c>
      <c r="D75" t="s">
        <v>19</v>
      </c>
      <c r="E75" t="s">
        <v>301</v>
      </c>
      <c r="F75" t="s">
        <v>30</v>
      </c>
      <c r="G75" t="s">
        <v>222</v>
      </c>
      <c r="H75" t="s">
        <v>40</v>
      </c>
      <c r="I75" t="s">
        <v>225</v>
      </c>
      <c r="K75" t="s">
        <v>32</v>
      </c>
      <c r="L75" t="s">
        <v>23</v>
      </c>
      <c r="P75" t="s">
        <v>23</v>
      </c>
      <c r="Q75" t="s">
        <v>23</v>
      </c>
      <c r="R75" t="s">
        <v>23</v>
      </c>
    </row>
    <row r="76" spans="1:18" x14ac:dyDescent="0.25">
      <c r="A76" t="s">
        <v>77</v>
      </c>
      <c r="B76" t="s">
        <v>47</v>
      </c>
      <c r="C76" t="s">
        <v>245</v>
      </c>
      <c r="D76" t="s">
        <v>47</v>
      </c>
      <c r="E76" t="s">
        <v>302</v>
      </c>
      <c r="F76" t="s">
        <v>110</v>
      </c>
      <c r="G76" t="s">
        <v>222</v>
      </c>
      <c r="H76" t="s">
        <v>45</v>
      </c>
      <c r="I76" t="s">
        <v>78</v>
      </c>
      <c r="K76" t="s">
        <v>32</v>
      </c>
      <c r="L76" t="s">
        <v>79</v>
      </c>
      <c r="P76" t="s">
        <v>37</v>
      </c>
      <c r="Q76" t="s">
        <v>37</v>
      </c>
      <c r="R76" t="s">
        <v>37</v>
      </c>
    </row>
    <row r="77" spans="1:18" x14ac:dyDescent="0.25">
      <c r="A77" t="s">
        <v>80</v>
      </c>
      <c r="B77" t="s">
        <v>52</v>
      </c>
      <c r="C77" t="s">
        <v>245</v>
      </c>
      <c r="D77" t="s">
        <v>19</v>
      </c>
      <c r="E77" t="s">
        <v>303</v>
      </c>
      <c r="F77" t="s">
        <v>81</v>
      </c>
      <c r="G77" t="s">
        <v>222</v>
      </c>
      <c r="H77" t="s">
        <v>40</v>
      </c>
      <c r="I77" t="s">
        <v>225</v>
      </c>
      <c r="K77" t="s">
        <v>32</v>
      </c>
      <c r="L77" t="s">
        <v>226</v>
      </c>
      <c r="M77">
        <v>0</v>
      </c>
      <c r="N77">
        <v>0</v>
      </c>
      <c r="O77">
        <v>0</v>
      </c>
      <c r="P77" t="s">
        <v>37</v>
      </c>
      <c r="Q77" t="s">
        <v>37</v>
      </c>
      <c r="R77" t="s">
        <v>37</v>
      </c>
    </row>
    <row r="78" spans="1:18" x14ac:dyDescent="0.25">
      <c r="A78" t="s">
        <v>80</v>
      </c>
      <c r="B78" t="s">
        <v>52</v>
      </c>
      <c r="C78" t="s">
        <v>245</v>
      </c>
      <c r="D78" t="s">
        <v>24</v>
      </c>
      <c r="E78" t="s">
        <v>304</v>
      </c>
      <c r="F78" t="s">
        <v>30</v>
      </c>
      <c r="G78" t="s">
        <v>222</v>
      </c>
      <c r="H78" t="s">
        <v>40</v>
      </c>
      <c r="I78" t="s">
        <v>225</v>
      </c>
      <c r="K78" t="s">
        <v>32</v>
      </c>
      <c r="L78" t="s">
        <v>23</v>
      </c>
      <c r="P78" t="s">
        <v>23</v>
      </c>
      <c r="Q78" t="s">
        <v>23</v>
      </c>
      <c r="R78" t="s">
        <v>23</v>
      </c>
    </row>
    <row r="79" spans="1:18" x14ac:dyDescent="0.25">
      <c r="A79" t="s">
        <v>80</v>
      </c>
      <c r="B79" t="s">
        <v>52</v>
      </c>
      <c r="C79" t="s">
        <v>245</v>
      </c>
      <c r="D79" t="s">
        <v>47</v>
      </c>
      <c r="E79" t="s">
        <v>305</v>
      </c>
      <c r="F79" t="s">
        <v>25</v>
      </c>
      <c r="G79" t="s">
        <v>222</v>
      </c>
      <c r="H79" t="s">
        <v>45</v>
      </c>
      <c r="I79" t="s">
        <v>225</v>
      </c>
      <c r="J79">
        <v>10</v>
      </c>
      <c r="K79" t="s">
        <v>32</v>
      </c>
      <c r="L79" t="s">
        <v>76</v>
      </c>
      <c r="O79">
        <v>100</v>
      </c>
      <c r="P79" t="s">
        <v>38</v>
      </c>
      <c r="Q79" t="s">
        <v>37</v>
      </c>
      <c r="R79" t="s">
        <v>37</v>
      </c>
    </row>
    <row r="80" spans="1:18" x14ac:dyDescent="0.25">
      <c r="A80" t="s">
        <v>80</v>
      </c>
      <c r="B80" t="s">
        <v>52</v>
      </c>
      <c r="C80" t="s">
        <v>245</v>
      </c>
      <c r="D80" t="s">
        <v>47</v>
      </c>
      <c r="E80" t="s">
        <v>305</v>
      </c>
      <c r="F80" t="s">
        <v>25</v>
      </c>
      <c r="G80" t="s">
        <v>222</v>
      </c>
      <c r="H80" t="s">
        <v>40</v>
      </c>
      <c r="I80" t="s">
        <v>225</v>
      </c>
      <c r="K80" t="s">
        <v>32</v>
      </c>
      <c r="L80" t="s">
        <v>226</v>
      </c>
      <c r="M80">
        <v>0</v>
      </c>
      <c r="N80">
        <v>0</v>
      </c>
      <c r="O80">
        <v>0</v>
      </c>
      <c r="P80" t="s">
        <v>37</v>
      </c>
      <c r="Q80" t="s">
        <v>37</v>
      </c>
      <c r="R80" t="s">
        <v>37</v>
      </c>
    </row>
    <row r="81" spans="1:22" x14ac:dyDescent="0.25">
      <c r="A81" t="s">
        <v>80</v>
      </c>
      <c r="B81" t="s">
        <v>52</v>
      </c>
      <c r="C81" t="s">
        <v>245</v>
      </c>
      <c r="D81" t="s">
        <v>56</v>
      </c>
      <c r="E81" t="s">
        <v>306</v>
      </c>
      <c r="F81" t="s">
        <v>62</v>
      </c>
      <c r="G81" t="s">
        <v>222</v>
      </c>
      <c r="H81" t="s">
        <v>223</v>
      </c>
      <c r="I81" t="s">
        <v>63</v>
      </c>
      <c r="K81" t="s">
        <v>32</v>
      </c>
      <c r="L81" t="s">
        <v>76</v>
      </c>
      <c r="P81" t="s">
        <v>23</v>
      </c>
      <c r="Q81" t="s">
        <v>23</v>
      </c>
      <c r="R81" t="s">
        <v>23</v>
      </c>
    </row>
    <row r="82" spans="1:22" x14ac:dyDescent="0.25">
      <c r="A82" t="s">
        <v>80</v>
      </c>
      <c r="B82" t="s">
        <v>52</v>
      </c>
      <c r="C82" t="s">
        <v>245</v>
      </c>
      <c r="D82" t="s">
        <v>52</v>
      </c>
      <c r="E82" t="s">
        <v>307</v>
      </c>
      <c r="F82" t="s">
        <v>82</v>
      </c>
      <c r="G82" t="s">
        <v>222</v>
      </c>
      <c r="H82" t="s">
        <v>40</v>
      </c>
      <c r="I82" t="s">
        <v>225</v>
      </c>
      <c r="K82" t="s">
        <v>229</v>
      </c>
      <c r="L82" t="s">
        <v>226</v>
      </c>
      <c r="M82">
        <v>0</v>
      </c>
      <c r="N82">
        <v>0</v>
      </c>
      <c r="O82">
        <v>0</v>
      </c>
      <c r="P82" t="s">
        <v>37</v>
      </c>
      <c r="Q82" t="s">
        <v>37</v>
      </c>
      <c r="R82" t="s">
        <v>37</v>
      </c>
    </row>
    <row r="83" spans="1:22" x14ac:dyDescent="0.25">
      <c r="A83" t="s">
        <v>83</v>
      </c>
      <c r="B83" t="s">
        <v>19</v>
      </c>
      <c r="C83" t="s">
        <v>245</v>
      </c>
      <c r="D83" t="s">
        <v>19</v>
      </c>
      <c r="E83" t="s">
        <v>308</v>
      </c>
      <c r="F83" t="s">
        <v>25</v>
      </c>
      <c r="G83" t="s">
        <v>222</v>
      </c>
      <c r="H83" t="s">
        <v>45</v>
      </c>
      <c r="I83" t="s">
        <v>225</v>
      </c>
      <c r="J83">
        <v>4</v>
      </c>
      <c r="K83" t="s">
        <v>32</v>
      </c>
      <c r="L83" t="s">
        <v>76</v>
      </c>
      <c r="M83">
        <v>100</v>
      </c>
      <c r="N83">
        <v>100</v>
      </c>
      <c r="O83">
        <v>100</v>
      </c>
      <c r="P83" t="s">
        <v>37</v>
      </c>
      <c r="Q83" t="s">
        <v>38</v>
      </c>
      <c r="R83" t="s">
        <v>37</v>
      </c>
    </row>
    <row r="84" spans="1:22" x14ac:dyDescent="0.25">
      <c r="A84" t="s">
        <v>83</v>
      </c>
      <c r="B84" t="s">
        <v>19</v>
      </c>
      <c r="C84" t="s">
        <v>245</v>
      </c>
      <c r="D84" t="s">
        <v>19</v>
      </c>
      <c r="E84" t="s">
        <v>308</v>
      </c>
      <c r="F84" t="s">
        <v>25</v>
      </c>
      <c r="G84" t="s">
        <v>222</v>
      </c>
      <c r="H84" t="s">
        <v>45</v>
      </c>
      <c r="I84" t="s">
        <v>225</v>
      </c>
      <c r="K84" t="s">
        <v>32</v>
      </c>
      <c r="L84" t="s">
        <v>76</v>
      </c>
      <c r="P84" t="s">
        <v>23</v>
      </c>
      <c r="Q84" t="s">
        <v>23</v>
      </c>
      <c r="R84" t="s">
        <v>23</v>
      </c>
    </row>
    <row r="85" spans="1:22" x14ac:dyDescent="0.25">
      <c r="A85" t="s">
        <v>83</v>
      </c>
      <c r="B85" t="s">
        <v>19</v>
      </c>
      <c r="C85" t="s">
        <v>245</v>
      </c>
      <c r="D85" t="s">
        <v>24</v>
      </c>
      <c r="E85" t="s">
        <v>309</v>
      </c>
      <c r="F85" t="s">
        <v>62</v>
      </c>
      <c r="G85" t="s">
        <v>222</v>
      </c>
      <c r="H85" t="s">
        <v>223</v>
      </c>
      <c r="I85" t="s">
        <v>63</v>
      </c>
      <c r="K85" t="s">
        <v>32</v>
      </c>
      <c r="L85" t="s">
        <v>76</v>
      </c>
      <c r="P85" t="s">
        <v>23</v>
      </c>
      <c r="Q85" t="s">
        <v>23</v>
      </c>
      <c r="R85" t="s">
        <v>23</v>
      </c>
    </row>
    <row r="86" spans="1:22" x14ac:dyDescent="0.25">
      <c r="A86" t="s">
        <v>84</v>
      </c>
      <c r="B86" t="s">
        <v>56</v>
      </c>
      <c r="C86" t="s">
        <v>245</v>
      </c>
      <c r="D86" t="s">
        <v>19</v>
      </c>
      <c r="E86" t="s">
        <v>310</v>
      </c>
      <c r="F86" t="s">
        <v>30</v>
      </c>
      <c r="G86" t="s">
        <v>222</v>
      </c>
      <c r="H86" t="s">
        <v>40</v>
      </c>
      <c r="I86" t="s">
        <v>225</v>
      </c>
      <c r="J86">
        <v>2</v>
      </c>
      <c r="K86" t="s">
        <v>32</v>
      </c>
      <c r="L86" t="s">
        <v>76</v>
      </c>
      <c r="M86">
        <v>200</v>
      </c>
      <c r="P86" t="s">
        <v>37</v>
      </c>
      <c r="Q86" t="s">
        <v>38</v>
      </c>
      <c r="R86" t="s">
        <v>37</v>
      </c>
    </row>
    <row r="87" spans="1:22" x14ac:dyDescent="0.25">
      <c r="A87" t="s">
        <v>84</v>
      </c>
      <c r="B87" t="s">
        <v>56</v>
      </c>
      <c r="C87" t="s">
        <v>245</v>
      </c>
      <c r="D87" t="s">
        <v>19</v>
      </c>
      <c r="E87" t="s">
        <v>310</v>
      </c>
      <c r="F87" t="s">
        <v>25</v>
      </c>
      <c r="G87" t="s">
        <v>222</v>
      </c>
      <c r="H87" t="s">
        <v>45</v>
      </c>
      <c r="I87" t="s">
        <v>36</v>
      </c>
      <c r="J87">
        <v>2</v>
      </c>
      <c r="K87" t="s">
        <v>32</v>
      </c>
      <c r="L87" t="s">
        <v>76</v>
      </c>
      <c r="M87">
        <v>300</v>
      </c>
      <c r="O87">
        <v>300</v>
      </c>
      <c r="P87" t="s">
        <v>37</v>
      </c>
      <c r="Q87" t="s">
        <v>38</v>
      </c>
      <c r="R87" t="s">
        <v>37</v>
      </c>
    </row>
    <row r="88" spans="1:22" x14ac:dyDescent="0.25">
      <c r="A88" t="s">
        <v>84</v>
      </c>
      <c r="B88" t="s">
        <v>56</v>
      </c>
      <c r="C88" t="s">
        <v>245</v>
      </c>
      <c r="D88" t="s">
        <v>24</v>
      </c>
      <c r="E88" t="s">
        <v>311</v>
      </c>
      <c r="F88" t="s">
        <v>89</v>
      </c>
      <c r="G88" t="s">
        <v>222</v>
      </c>
      <c r="H88" t="s">
        <v>45</v>
      </c>
      <c r="I88" t="s">
        <v>225</v>
      </c>
      <c r="J88">
        <v>2</v>
      </c>
      <c r="K88" t="s">
        <v>32</v>
      </c>
      <c r="L88" t="s">
        <v>76</v>
      </c>
      <c r="M88">
        <v>250</v>
      </c>
      <c r="P88" t="s">
        <v>37</v>
      </c>
      <c r="Q88" t="s">
        <v>38</v>
      </c>
      <c r="R88" t="s">
        <v>37</v>
      </c>
    </row>
    <row r="89" spans="1:22" x14ac:dyDescent="0.25">
      <c r="A89" t="s">
        <v>85</v>
      </c>
      <c r="B89" t="s">
        <v>24</v>
      </c>
      <c r="C89" t="s">
        <v>245</v>
      </c>
      <c r="D89" t="s">
        <v>19</v>
      </c>
      <c r="E89" t="s">
        <v>312</v>
      </c>
      <c r="F89" t="s">
        <v>89</v>
      </c>
      <c r="G89" t="s">
        <v>222</v>
      </c>
      <c r="H89" t="s">
        <v>45</v>
      </c>
      <c r="I89" t="s">
        <v>225</v>
      </c>
      <c r="K89" t="s">
        <v>32</v>
      </c>
      <c r="L89" t="s">
        <v>226</v>
      </c>
      <c r="M89">
        <v>0</v>
      </c>
      <c r="N89">
        <v>0</v>
      </c>
      <c r="O89">
        <v>0</v>
      </c>
      <c r="P89" t="s">
        <v>37</v>
      </c>
      <c r="Q89" t="s">
        <v>37</v>
      </c>
      <c r="R89" t="s">
        <v>37</v>
      </c>
    </row>
    <row r="90" spans="1:22" x14ac:dyDescent="0.25">
      <c r="A90" t="s">
        <v>85</v>
      </c>
      <c r="B90" t="s">
        <v>24</v>
      </c>
      <c r="C90" t="s">
        <v>245</v>
      </c>
      <c r="D90" t="s">
        <v>19</v>
      </c>
      <c r="E90" t="s">
        <v>312</v>
      </c>
      <c r="F90" t="s">
        <v>25</v>
      </c>
      <c r="G90" t="s">
        <v>222</v>
      </c>
      <c r="H90" t="s">
        <v>45</v>
      </c>
      <c r="I90" t="s">
        <v>225</v>
      </c>
      <c r="J90">
        <v>20</v>
      </c>
      <c r="K90" t="s">
        <v>32</v>
      </c>
      <c r="L90" t="s">
        <v>76</v>
      </c>
      <c r="M90">
        <v>100</v>
      </c>
      <c r="O90">
        <v>130</v>
      </c>
      <c r="P90" t="s">
        <v>37</v>
      </c>
      <c r="Q90" t="s">
        <v>37</v>
      </c>
      <c r="R90" t="s">
        <v>37</v>
      </c>
    </row>
    <row r="91" spans="1:22" x14ac:dyDescent="0.25">
      <c r="A91" t="s">
        <v>85</v>
      </c>
      <c r="B91" t="s">
        <v>24</v>
      </c>
      <c r="C91" t="s">
        <v>245</v>
      </c>
      <c r="D91" t="s">
        <v>56</v>
      </c>
      <c r="E91" t="s">
        <v>313</v>
      </c>
      <c r="F91" t="s">
        <v>44</v>
      </c>
      <c r="G91" t="s">
        <v>222</v>
      </c>
      <c r="H91" t="s">
        <v>40</v>
      </c>
      <c r="I91" t="s">
        <v>225</v>
      </c>
      <c r="K91" t="s">
        <v>32</v>
      </c>
      <c r="L91" t="s">
        <v>226</v>
      </c>
      <c r="M91">
        <v>0</v>
      </c>
      <c r="N91">
        <v>0</v>
      </c>
      <c r="O91">
        <v>0</v>
      </c>
      <c r="P91" t="s">
        <v>37</v>
      </c>
      <c r="Q91" t="s">
        <v>37</v>
      </c>
      <c r="R91" t="s">
        <v>37</v>
      </c>
    </row>
    <row r="92" spans="1:22" x14ac:dyDescent="0.25">
      <c r="A92" t="s">
        <v>86</v>
      </c>
      <c r="B92" t="s">
        <v>47</v>
      </c>
      <c r="C92" t="s">
        <v>245</v>
      </c>
      <c r="D92" t="s">
        <v>19</v>
      </c>
      <c r="E92" t="s">
        <v>314</v>
      </c>
      <c r="F92" t="s">
        <v>25</v>
      </c>
      <c r="G92" t="s">
        <v>222</v>
      </c>
      <c r="H92" t="s">
        <v>40</v>
      </c>
      <c r="I92" t="s">
        <v>225</v>
      </c>
      <c r="K92" t="s">
        <v>32</v>
      </c>
      <c r="L92" t="s">
        <v>76</v>
      </c>
      <c r="P92" t="s">
        <v>37</v>
      </c>
      <c r="Q92" t="s">
        <v>38</v>
      </c>
      <c r="R92" t="s">
        <v>37</v>
      </c>
    </row>
    <row r="93" spans="1:22" x14ac:dyDescent="0.25">
      <c r="A93" t="s">
        <v>86</v>
      </c>
      <c r="B93" t="s">
        <v>47</v>
      </c>
      <c r="C93" t="s">
        <v>245</v>
      </c>
      <c r="D93" t="s">
        <v>243</v>
      </c>
      <c r="E93" t="s">
        <v>315</v>
      </c>
      <c r="F93" t="s">
        <v>25</v>
      </c>
      <c r="G93" t="s">
        <v>222</v>
      </c>
      <c r="H93" t="s">
        <v>45</v>
      </c>
      <c r="I93" t="s">
        <v>225</v>
      </c>
      <c r="J93">
        <v>10</v>
      </c>
      <c r="K93" t="s">
        <v>32</v>
      </c>
      <c r="L93" t="s">
        <v>76</v>
      </c>
      <c r="M93">
        <v>250</v>
      </c>
      <c r="P93" t="s">
        <v>37</v>
      </c>
      <c r="Q93" t="s">
        <v>38</v>
      </c>
      <c r="R93" t="s">
        <v>37</v>
      </c>
    </row>
    <row r="94" spans="1:22" x14ac:dyDescent="0.25">
      <c r="A94" t="s">
        <v>87</v>
      </c>
      <c r="B94" t="s">
        <v>24</v>
      </c>
      <c r="C94" t="s">
        <v>245</v>
      </c>
      <c r="D94" t="s">
        <v>19</v>
      </c>
      <c r="E94" t="s">
        <v>316</v>
      </c>
      <c r="F94" t="s">
        <v>89</v>
      </c>
      <c r="G94" t="s">
        <v>222</v>
      </c>
      <c r="H94" t="s">
        <v>40</v>
      </c>
      <c r="I94" t="s">
        <v>225</v>
      </c>
      <c r="J94">
        <v>2</v>
      </c>
      <c r="K94" t="s">
        <v>32</v>
      </c>
      <c r="L94" t="s">
        <v>76</v>
      </c>
      <c r="N94">
        <v>200</v>
      </c>
      <c r="P94" t="s">
        <v>37</v>
      </c>
      <c r="Q94" t="s">
        <v>38</v>
      </c>
      <c r="R94" t="s">
        <v>37</v>
      </c>
    </row>
    <row r="95" spans="1:22" x14ac:dyDescent="0.25">
      <c r="A95" t="s">
        <v>87</v>
      </c>
      <c r="B95" t="s">
        <v>24</v>
      </c>
      <c r="C95" t="s">
        <v>245</v>
      </c>
      <c r="D95" t="s">
        <v>19</v>
      </c>
      <c r="E95" t="s">
        <v>316</v>
      </c>
      <c r="F95" t="s">
        <v>89</v>
      </c>
      <c r="G95" t="s">
        <v>222</v>
      </c>
      <c r="H95" t="s">
        <v>40</v>
      </c>
      <c r="I95" t="s">
        <v>225</v>
      </c>
      <c r="K95" t="s">
        <v>32</v>
      </c>
      <c r="L95" t="s">
        <v>226</v>
      </c>
      <c r="M95">
        <v>0</v>
      </c>
      <c r="N95">
        <v>0</v>
      </c>
      <c r="O95">
        <v>0</v>
      </c>
      <c r="P95" t="s">
        <v>37</v>
      </c>
      <c r="Q95" t="s">
        <v>37</v>
      </c>
      <c r="R95" t="s">
        <v>37</v>
      </c>
    </row>
    <row r="96" spans="1:22" s="10" customFormat="1" x14ac:dyDescent="0.25">
      <c r="A96" t="s">
        <v>87</v>
      </c>
      <c r="B96" t="s">
        <v>24</v>
      </c>
      <c r="C96" t="s">
        <v>245</v>
      </c>
      <c r="D96" t="s">
        <v>19</v>
      </c>
      <c r="E96" t="s">
        <v>316</v>
      </c>
      <c r="F96" t="s">
        <v>25</v>
      </c>
      <c r="G96" t="s">
        <v>222</v>
      </c>
      <c r="H96" t="s">
        <v>40</v>
      </c>
      <c r="I96" t="s">
        <v>88</v>
      </c>
      <c r="J96"/>
      <c r="K96" t="s">
        <v>32</v>
      </c>
      <c r="L96" t="s">
        <v>226</v>
      </c>
      <c r="M96">
        <v>0</v>
      </c>
      <c r="N96">
        <v>0</v>
      </c>
      <c r="O96">
        <v>0</v>
      </c>
      <c r="P96" t="s">
        <v>37</v>
      </c>
      <c r="Q96" t="s">
        <v>37</v>
      </c>
      <c r="R96" t="s">
        <v>37</v>
      </c>
      <c r="U96"/>
      <c r="V96"/>
    </row>
    <row r="97" spans="1:18" x14ac:dyDescent="0.25">
      <c r="A97" t="s">
        <v>90</v>
      </c>
      <c r="B97" t="s">
        <v>19</v>
      </c>
      <c r="C97" t="s">
        <v>245</v>
      </c>
      <c r="D97" t="s">
        <v>47</v>
      </c>
      <c r="E97" t="s">
        <v>317</v>
      </c>
      <c r="F97" t="s">
        <v>25</v>
      </c>
      <c r="G97" t="s">
        <v>222</v>
      </c>
      <c r="H97" t="s">
        <v>40</v>
      </c>
      <c r="I97" t="s">
        <v>225</v>
      </c>
      <c r="J97">
        <v>16</v>
      </c>
      <c r="K97" t="s">
        <v>32</v>
      </c>
      <c r="L97" t="s">
        <v>76</v>
      </c>
      <c r="N97">
        <v>150</v>
      </c>
      <c r="O97">
        <v>200</v>
      </c>
      <c r="P97" t="s">
        <v>38</v>
      </c>
      <c r="Q97" t="s">
        <v>37</v>
      </c>
      <c r="R97" t="s">
        <v>37</v>
      </c>
    </row>
    <row r="98" spans="1:18" x14ac:dyDescent="0.25">
      <c r="A98" t="s">
        <v>91</v>
      </c>
      <c r="B98" t="s">
        <v>56</v>
      </c>
      <c r="C98" t="s">
        <v>245</v>
      </c>
      <c r="D98" t="s">
        <v>19</v>
      </c>
      <c r="E98" t="s">
        <v>318</v>
      </c>
      <c r="F98" t="s">
        <v>25</v>
      </c>
      <c r="G98" t="s">
        <v>222</v>
      </c>
      <c r="H98" t="s">
        <v>40</v>
      </c>
      <c r="I98" t="s">
        <v>92</v>
      </c>
      <c r="K98" t="s">
        <v>32</v>
      </c>
      <c r="L98" t="s">
        <v>226</v>
      </c>
      <c r="M98">
        <v>0</v>
      </c>
      <c r="N98">
        <v>0</v>
      </c>
      <c r="O98">
        <v>0</v>
      </c>
      <c r="P98" t="s">
        <v>37</v>
      </c>
      <c r="Q98" t="s">
        <v>37</v>
      </c>
      <c r="R98" t="s">
        <v>37</v>
      </c>
    </row>
    <row r="99" spans="1:18" x14ac:dyDescent="0.25">
      <c r="A99" t="s">
        <v>91</v>
      </c>
      <c r="B99" t="s">
        <v>56</v>
      </c>
      <c r="C99" t="s">
        <v>245</v>
      </c>
      <c r="D99" t="s">
        <v>24</v>
      </c>
      <c r="E99" t="s">
        <v>319</v>
      </c>
      <c r="F99" t="s">
        <v>72</v>
      </c>
      <c r="G99" t="s">
        <v>222</v>
      </c>
      <c r="H99" t="s">
        <v>40</v>
      </c>
      <c r="I99" t="s">
        <v>225</v>
      </c>
      <c r="K99" t="s">
        <v>241</v>
      </c>
      <c r="L99" t="s">
        <v>226</v>
      </c>
      <c r="M99">
        <v>0</v>
      </c>
      <c r="N99">
        <v>0</v>
      </c>
      <c r="O99">
        <v>0</v>
      </c>
      <c r="P99" t="s">
        <v>37</v>
      </c>
      <c r="Q99" t="s">
        <v>37</v>
      </c>
      <c r="R99" t="s">
        <v>37</v>
      </c>
    </row>
    <row r="100" spans="1:18" x14ac:dyDescent="0.25">
      <c r="A100" t="s">
        <v>91</v>
      </c>
      <c r="B100" t="s">
        <v>56</v>
      </c>
      <c r="C100" t="s">
        <v>245</v>
      </c>
      <c r="D100" t="s">
        <v>47</v>
      </c>
      <c r="E100" t="s">
        <v>320</v>
      </c>
      <c r="F100" t="s">
        <v>25</v>
      </c>
      <c r="G100" t="s">
        <v>222</v>
      </c>
      <c r="H100" t="s">
        <v>40</v>
      </c>
      <c r="I100" t="s">
        <v>225</v>
      </c>
      <c r="K100" t="s">
        <v>32</v>
      </c>
      <c r="L100" t="s">
        <v>226</v>
      </c>
      <c r="M100">
        <v>0</v>
      </c>
      <c r="N100">
        <v>0</v>
      </c>
      <c r="O100">
        <v>0</v>
      </c>
      <c r="P100" t="s">
        <v>37</v>
      </c>
      <c r="Q100" t="s">
        <v>37</v>
      </c>
      <c r="R100" t="s">
        <v>37</v>
      </c>
    </row>
    <row r="101" spans="1:18" x14ac:dyDescent="0.25">
      <c r="A101" t="s">
        <v>91</v>
      </c>
      <c r="B101" t="s">
        <v>56</v>
      </c>
      <c r="C101" t="s">
        <v>245</v>
      </c>
      <c r="D101" t="s">
        <v>56</v>
      </c>
      <c r="E101" t="s">
        <v>321</v>
      </c>
      <c r="F101" t="s">
        <v>110</v>
      </c>
      <c r="G101" t="s">
        <v>222</v>
      </c>
      <c r="H101" t="s">
        <v>45</v>
      </c>
      <c r="I101" t="s">
        <v>78</v>
      </c>
      <c r="J101">
        <v>4</v>
      </c>
      <c r="K101" t="s">
        <v>32</v>
      </c>
      <c r="L101" t="s">
        <v>76</v>
      </c>
      <c r="M101">
        <v>55</v>
      </c>
      <c r="N101">
        <v>50</v>
      </c>
      <c r="O101">
        <v>60</v>
      </c>
      <c r="P101" t="s">
        <v>37</v>
      </c>
      <c r="Q101" t="s">
        <v>37</v>
      </c>
      <c r="R101" t="s">
        <v>38</v>
      </c>
    </row>
    <row r="102" spans="1:18" x14ac:dyDescent="0.25">
      <c r="A102" t="s">
        <v>91</v>
      </c>
      <c r="B102" t="s">
        <v>56</v>
      </c>
      <c r="C102" t="s">
        <v>245</v>
      </c>
      <c r="D102" t="s">
        <v>52</v>
      </c>
      <c r="E102" t="s">
        <v>322</v>
      </c>
      <c r="F102" t="s">
        <v>62</v>
      </c>
      <c r="G102" t="s">
        <v>222</v>
      </c>
      <c r="H102" t="s">
        <v>223</v>
      </c>
      <c r="I102" t="s">
        <v>63</v>
      </c>
      <c r="K102" t="s">
        <v>32</v>
      </c>
      <c r="L102" t="s">
        <v>107</v>
      </c>
      <c r="P102" t="s">
        <v>37</v>
      </c>
      <c r="Q102" t="s">
        <v>37</v>
      </c>
      <c r="R102" t="s">
        <v>38</v>
      </c>
    </row>
    <row r="103" spans="1:18" x14ac:dyDescent="0.25">
      <c r="A103" t="s">
        <v>93</v>
      </c>
      <c r="B103" t="s">
        <v>52</v>
      </c>
      <c r="C103" t="s">
        <v>245</v>
      </c>
      <c r="D103" t="s">
        <v>19</v>
      </c>
      <c r="E103" t="s">
        <v>323</v>
      </c>
      <c r="F103" t="s">
        <v>25</v>
      </c>
      <c r="G103" t="s">
        <v>222</v>
      </c>
      <c r="H103" t="s">
        <v>40</v>
      </c>
      <c r="I103" t="s">
        <v>225</v>
      </c>
      <c r="K103" t="s">
        <v>32</v>
      </c>
      <c r="L103" t="s">
        <v>226</v>
      </c>
      <c r="M103">
        <v>0</v>
      </c>
      <c r="N103">
        <v>0</v>
      </c>
      <c r="O103">
        <v>0</v>
      </c>
      <c r="P103" t="s">
        <v>37</v>
      </c>
      <c r="Q103" t="s">
        <v>37</v>
      </c>
      <c r="R103" t="s">
        <v>37</v>
      </c>
    </row>
    <row r="104" spans="1:18" x14ac:dyDescent="0.25">
      <c r="A104" t="s">
        <v>93</v>
      </c>
      <c r="B104" t="s">
        <v>52</v>
      </c>
      <c r="C104" t="s">
        <v>245</v>
      </c>
      <c r="D104" t="s">
        <v>24</v>
      </c>
      <c r="E104" t="s">
        <v>324</v>
      </c>
      <c r="F104" t="s">
        <v>25</v>
      </c>
      <c r="G104" t="s">
        <v>222</v>
      </c>
      <c r="H104" t="s">
        <v>40</v>
      </c>
      <c r="I104" t="s">
        <v>225</v>
      </c>
      <c r="K104" t="s">
        <v>32</v>
      </c>
      <c r="L104" t="s">
        <v>226</v>
      </c>
      <c r="M104">
        <v>0</v>
      </c>
      <c r="N104">
        <v>0</v>
      </c>
      <c r="O104">
        <v>0</v>
      </c>
      <c r="P104" t="s">
        <v>37</v>
      </c>
      <c r="Q104" t="s">
        <v>37</v>
      </c>
      <c r="R104" t="s">
        <v>37</v>
      </c>
    </row>
    <row r="105" spans="1:18" x14ac:dyDescent="0.25">
      <c r="A105" t="s">
        <v>93</v>
      </c>
      <c r="B105" t="s">
        <v>52</v>
      </c>
      <c r="C105" t="s">
        <v>245</v>
      </c>
      <c r="D105" t="s">
        <v>47</v>
      </c>
      <c r="E105" t="s">
        <v>325</v>
      </c>
      <c r="F105" t="s">
        <v>30</v>
      </c>
      <c r="G105" t="s">
        <v>222</v>
      </c>
      <c r="H105" t="s">
        <v>40</v>
      </c>
      <c r="I105" t="s">
        <v>225</v>
      </c>
      <c r="K105" t="s">
        <v>32</v>
      </c>
      <c r="L105" t="s">
        <v>226</v>
      </c>
      <c r="M105">
        <v>0</v>
      </c>
      <c r="N105">
        <v>0</v>
      </c>
      <c r="O105">
        <v>0</v>
      </c>
      <c r="P105" t="s">
        <v>37</v>
      </c>
      <c r="Q105" t="s">
        <v>37</v>
      </c>
      <c r="R105" t="s">
        <v>37</v>
      </c>
    </row>
    <row r="106" spans="1:18" x14ac:dyDescent="0.25">
      <c r="A106" t="s">
        <v>93</v>
      </c>
      <c r="B106" t="s">
        <v>52</v>
      </c>
      <c r="C106" t="s">
        <v>245</v>
      </c>
      <c r="D106" t="s">
        <v>56</v>
      </c>
      <c r="E106" t="s">
        <v>326</v>
      </c>
      <c r="F106" t="s">
        <v>89</v>
      </c>
      <c r="G106" t="s">
        <v>222</v>
      </c>
      <c r="H106" t="s">
        <v>40</v>
      </c>
      <c r="I106" t="s">
        <v>225</v>
      </c>
      <c r="K106" t="s">
        <v>32</v>
      </c>
      <c r="L106" t="s">
        <v>226</v>
      </c>
      <c r="M106">
        <v>0</v>
      </c>
      <c r="N106">
        <v>0</v>
      </c>
      <c r="O106">
        <v>0</v>
      </c>
      <c r="P106" t="s">
        <v>37</v>
      </c>
      <c r="Q106" t="s">
        <v>37</v>
      </c>
      <c r="R106" t="s">
        <v>37</v>
      </c>
    </row>
    <row r="107" spans="1:18" x14ac:dyDescent="0.25">
      <c r="A107" t="s">
        <v>93</v>
      </c>
      <c r="B107" t="s">
        <v>52</v>
      </c>
      <c r="C107" t="s">
        <v>245</v>
      </c>
      <c r="D107" t="s">
        <v>52</v>
      </c>
      <c r="E107" t="s">
        <v>327</v>
      </c>
      <c r="F107" t="s">
        <v>81</v>
      </c>
      <c r="G107" t="s">
        <v>222</v>
      </c>
      <c r="H107" t="s">
        <v>40</v>
      </c>
      <c r="I107" t="s">
        <v>225</v>
      </c>
      <c r="K107" t="s">
        <v>32</v>
      </c>
      <c r="L107" t="s">
        <v>226</v>
      </c>
      <c r="M107">
        <v>0</v>
      </c>
      <c r="N107">
        <v>0</v>
      </c>
      <c r="O107">
        <v>0</v>
      </c>
      <c r="P107" t="s">
        <v>37</v>
      </c>
      <c r="Q107" t="s">
        <v>37</v>
      </c>
      <c r="R107" t="s">
        <v>37</v>
      </c>
    </row>
  </sheetData>
  <sortState ref="A2:W91">
    <sortCondition ref="H2:H9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sqref="A1:D30"/>
    </sheetView>
  </sheetViews>
  <sheetFormatPr defaultRowHeight="15" x14ac:dyDescent="0.25"/>
  <sheetData>
    <row r="1" spans="1:4" x14ac:dyDescent="0.25">
      <c r="A1" t="s">
        <v>0</v>
      </c>
      <c r="B1" t="s">
        <v>186</v>
      </c>
      <c r="C1" s="1" t="s">
        <v>0</v>
      </c>
      <c r="D1" s="1" t="s">
        <v>187</v>
      </c>
    </row>
    <row r="2" spans="1:4" x14ac:dyDescent="0.25">
      <c r="A2" t="s">
        <v>27</v>
      </c>
      <c r="B2">
        <v>1</v>
      </c>
      <c r="C2" t="s">
        <v>27</v>
      </c>
      <c r="D2" t="s">
        <v>188</v>
      </c>
    </row>
    <row r="3" spans="1:4" x14ac:dyDescent="0.25">
      <c r="A3" t="s">
        <v>33</v>
      </c>
      <c r="B3">
        <v>1</v>
      </c>
      <c r="C3" t="s">
        <v>189</v>
      </c>
      <c r="D3" t="s">
        <v>188</v>
      </c>
    </row>
    <row r="4" spans="1:4" x14ac:dyDescent="0.25">
      <c r="A4" t="s">
        <v>57</v>
      </c>
      <c r="B4">
        <v>1</v>
      </c>
      <c r="C4" t="s">
        <v>31</v>
      </c>
      <c r="D4" t="s">
        <v>188</v>
      </c>
    </row>
    <row r="5" spans="1:4" x14ac:dyDescent="0.25">
      <c r="A5" t="s">
        <v>64</v>
      </c>
      <c r="B5">
        <v>1</v>
      </c>
      <c r="C5" t="s">
        <v>33</v>
      </c>
      <c r="D5" t="s">
        <v>188</v>
      </c>
    </row>
    <row r="6" spans="1:4" x14ac:dyDescent="0.25">
      <c r="A6" t="s">
        <v>90</v>
      </c>
      <c r="B6">
        <v>1</v>
      </c>
      <c r="C6" t="s">
        <v>35</v>
      </c>
      <c r="D6" t="s">
        <v>188</v>
      </c>
    </row>
    <row r="7" spans="1:4" x14ac:dyDescent="0.25">
      <c r="A7" t="s">
        <v>83</v>
      </c>
      <c r="B7">
        <v>1</v>
      </c>
      <c r="C7" t="s">
        <v>55</v>
      </c>
      <c r="D7" t="s">
        <v>188</v>
      </c>
    </row>
    <row r="8" spans="1:4" x14ac:dyDescent="0.25">
      <c r="A8" t="s">
        <v>18</v>
      </c>
      <c r="B8">
        <v>2</v>
      </c>
      <c r="C8" t="s">
        <v>18</v>
      </c>
      <c r="D8" t="s">
        <v>188</v>
      </c>
    </row>
    <row r="9" spans="1:4" x14ac:dyDescent="0.25">
      <c r="A9" t="s">
        <v>31</v>
      </c>
      <c r="B9">
        <v>2</v>
      </c>
      <c r="C9" t="s">
        <v>29</v>
      </c>
      <c r="D9" t="s">
        <v>188</v>
      </c>
    </row>
    <row r="10" spans="1:4" x14ac:dyDescent="0.25">
      <c r="A10" t="s">
        <v>55</v>
      </c>
      <c r="B10">
        <v>2</v>
      </c>
      <c r="C10" t="s">
        <v>41</v>
      </c>
      <c r="D10" t="s">
        <v>188</v>
      </c>
    </row>
    <row r="11" spans="1:4" x14ac:dyDescent="0.25">
      <c r="A11" t="s">
        <v>71</v>
      </c>
      <c r="B11">
        <v>2</v>
      </c>
      <c r="C11" t="s">
        <v>46</v>
      </c>
      <c r="D11" t="s">
        <v>188</v>
      </c>
    </row>
    <row r="12" spans="1:4" x14ac:dyDescent="0.25">
      <c r="A12" t="s">
        <v>85</v>
      </c>
      <c r="B12">
        <v>2</v>
      </c>
      <c r="C12" t="s">
        <v>51</v>
      </c>
      <c r="D12" t="s">
        <v>188</v>
      </c>
    </row>
    <row r="13" spans="1:4" x14ac:dyDescent="0.25">
      <c r="A13" t="s">
        <v>87</v>
      </c>
      <c r="B13">
        <v>2</v>
      </c>
      <c r="C13" t="s">
        <v>53</v>
      </c>
      <c r="D13" t="s">
        <v>188</v>
      </c>
    </row>
    <row r="14" spans="1:4" x14ac:dyDescent="0.25">
      <c r="A14" t="s">
        <v>35</v>
      </c>
      <c r="B14">
        <v>3</v>
      </c>
      <c r="C14" t="s">
        <v>57</v>
      </c>
      <c r="D14" t="s">
        <v>188</v>
      </c>
    </row>
    <row r="15" spans="1:4" x14ac:dyDescent="0.25">
      <c r="A15" t="s">
        <v>53</v>
      </c>
      <c r="B15">
        <v>3</v>
      </c>
      <c r="C15" t="s">
        <v>58</v>
      </c>
      <c r="D15" t="s">
        <v>188</v>
      </c>
    </row>
    <row r="16" spans="1:4" x14ac:dyDescent="0.25">
      <c r="A16" t="s">
        <v>58</v>
      </c>
      <c r="B16">
        <v>3</v>
      </c>
      <c r="C16" t="s">
        <v>87</v>
      </c>
      <c r="D16" t="s">
        <v>190</v>
      </c>
    </row>
    <row r="17" spans="1:4" x14ac:dyDescent="0.25">
      <c r="A17" t="s">
        <v>77</v>
      </c>
      <c r="B17">
        <v>3</v>
      </c>
      <c r="C17" t="s">
        <v>91</v>
      </c>
      <c r="D17" t="s">
        <v>190</v>
      </c>
    </row>
    <row r="18" spans="1:4" x14ac:dyDescent="0.25">
      <c r="A18" t="s">
        <v>61</v>
      </c>
      <c r="B18">
        <v>3</v>
      </c>
      <c r="C18" t="s">
        <v>61</v>
      </c>
      <c r="D18" t="s">
        <v>190</v>
      </c>
    </row>
    <row r="19" spans="1:4" x14ac:dyDescent="0.25">
      <c r="A19" t="s">
        <v>86</v>
      </c>
      <c r="B19">
        <v>3</v>
      </c>
      <c r="C19" t="s">
        <v>64</v>
      </c>
      <c r="D19" t="s">
        <v>190</v>
      </c>
    </row>
    <row r="20" spans="1:4" x14ac:dyDescent="0.25">
      <c r="A20" t="s">
        <v>29</v>
      </c>
      <c r="B20">
        <v>4</v>
      </c>
      <c r="C20" t="s">
        <v>66</v>
      </c>
      <c r="D20" t="s">
        <v>190</v>
      </c>
    </row>
    <row r="21" spans="1:4" x14ac:dyDescent="0.25">
      <c r="A21" t="s">
        <v>41</v>
      </c>
      <c r="B21">
        <v>4</v>
      </c>
      <c r="C21" t="s">
        <v>71</v>
      </c>
      <c r="D21" t="s">
        <v>190</v>
      </c>
    </row>
    <row r="22" spans="1:4" x14ac:dyDescent="0.25">
      <c r="A22" t="s">
        <v>51</v>
      </c>
      <c r="B22">
        <v>4</v>
      </c>
      <c r="C22" t="s">
        <v>73</v>
      </c>
      <c r="D22" t="s">
        <v>190</v>
      </c>
    </row>
    <row r="23" spans="1:4" x14ac:dyDescent="0.25">
      <c r="A23" t="s">
        <v>66</v>
      </c>
      <c r="B23">
        <v>4</v>
      </c>
      <c r="C23" t="s">
        <v>77</v>
      </c>
      <c r="D23" t="s">
        <v>190</v>
      </c>
    </row>
    <row r="24" spans="1:4" x14ac:dyDescent="0.25">
      <c r="A24" t="s">
        <v>84</v>
      </c>
      <c r="B24">
        <v>4</v>
      </c>
      <c r="C24" t="s">
        <v>80</v>
      </c>
      <c r="D24" t="s">
        <v>190</v>
      </c>
    </row>
    <row r="25" spans="1:4" x14ac:dyDescent="0.25">
      <c r="A25" t="s">
        <v>91</v>
      </c>
      <c r="B25">
        <v>4</v>
      </c>
      <c r="C25" t="s">
        <v>83</v>
      </c>
      <c r="D25" t="s">
        <v>190</v>
      </c>
    </row>
    <row r="26" spans="1:4" x14ac:dyDescent="0.25">
      <c r="A26" t="s">
        <v>46</v>
      </c>
      <c r="B26">
        <v>5</v>
      </c>
      <c r="C26" t="s">
        <v>84</v>
      </c>
      <c r="D26" t="s">
        <v>190</v>
      </c>
    </row>
    <row r="27" spans="1:4" x14ac:dyDescent="0.25">
      <c r="A27" t="s">
        <v>73</v>
      </c>
      <c r="B27">
        <v>5</v>
      </c>
      <c r="C27" t="s">
        <v>85</v>
      </c>
      <c r="D27" t="s">
        <v>190</v>
      </c>
    </row>
    <row r="28" spans="1:4" x14ac:dyDescent="0.25">
      <c r="A28" t="s">
        <v>80</v>
      </c>
      <c r="B28">
        <v>5</v>
      </c>
      <c r="C28" t="s">
        <v>86</v>
      </c>
      <c r="D28" t="s">
        <v>190</v>
      </c>
    </row>
    <row r="29" spans="1:4" x14ac:dyDescent="0.25">
      <c r="A29" t="s">
        <v>93</v>
      </c>
      <c r="B29">
        <v>5</v>
      </c>
      <c r="C29" t="s">
        <v>90</v>
      </c>
      <c r="D29" t="s">
        <v>190</v>
      </c>
    </row>
    <row r="30" spans="1:4" x14ac:dyDescent="0.25">
      <c r="C30" t="s">
        <v>93</v>
      </c>
      <c r="D30" t="s">
        <v>190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L4" activeCellId="2" sqref="A4:A17 F4:F17 L4:L17"/>
    </sheetView>
  </sheetViews>
  <sheetFormatPr defaultRowHeight="15" x14ac:dyDescent="0.25"/>
  <sheetData>
    <row r="1" spans="1:13" x14ac:dyDescent="0.25">
      <c r="A1" t="s">
        <v>216</v>
      </c>
    </row>
    <row r="2" spans="1:13" x14ac:dyDescent="0.25">
      <c r="A2" t="s">
        <v>217</v>
      </c>
    </row>
    <row r="4" spans="1:13" s="1" customFormat="1" x14ac:dyDescent="0.25">
      <c r="A4" s="1" t="s">
        <v>0</v>
      </c>
      <c r="B4" s="1" t="s">
        <v>94</v>
      </c>
      <c r="C4" s="1" t="s">
        <v>187</v>
      </c>
      <c r="D4" s="1" t="s">
        <v>2</v>
      </c>
      <c r="E4" s="1" t="s">
        <v>3</v>
      </c>
      <c r="F4" s="1" t="s">
        <v>161</v>
      </c>
      <c r="G4" s="1" t="s">
        <v>165</v>
      </c>
      <c r="H4" s="1" t="s">
        <v>202</v>
      </c>
      <c r="I4" s="1" t="s">
        <v>10</v>
      </c>
      <c r="J4" s="1" t="s">
        <v>203</v>
      </c>
      <c r="K4" s="1" t="s">
        <v>168</v>
      </c>
      <c r="L4" s="1" t="s">
        <v>169</v>
      </c>
      <c r="M4" s="1" t="s">
        <v>170</v>
      </c>
    </row>
    <row r="5" spans="1:13" x14ac:dyDescent="0.25">
      <c r="A5" t="s">
        <v>18</v>
      </c>
      <c r="B5">
        <v>2</v>
      </c>
      <c r="C5" t="s">
        <v>188</v>
      </c>
      <c r="D5" t="s">
        <v>69</v>
      </c>
      <c r="E5" t="s">
        <v>23</v>
      </c>
      <c r="F5" t="s">
        <v>204</v>
      </c>
      <c r="G5">
        <v>1</v>
      </c>
      <c r="H5">
        <v>20</v>
      </c>
      <c r="I5" t="s">
        <v>205</v>
      </c>
      <c r="L5">
        <v>0</v>
      </c>
      <c r="M5" t="s">
        <v>206</v>
      </c>
    </row>
    <row r="6" spans="1:13" x14ac:dyDescent="0.25">
      <c r="A6" t="s">
        <v>31</v>
      </c>
      <c r="B6">
        <v>2</v>
      </c>
      <c r="C6" t="s">
        <v>188</v>
      </c>
      <c r="D6" t="s">
        <v>69</v>
      </c>
      <c r="E6" t="s">
        <v>23</v>
      </c>
      <c r="F6" t="s">
        <v>207</v>
      </c>
      <c r="G6">
        <v>1</v>
      </c>
      <c r="H6">
        <v>1</v>
      </c>
      <c r="I6" t="s">
        <v>205</v>
      </c>
      <c r="J6">
        <v>200</v>
      </c>
      <c r="K6">
        <v>200</v>
      </c>
      <c r="L6">
        <v>200</v>
      </c>
      <c r="M6" t="s">
        <v>23</v>
      </c>
    </row>
    <row r="7" spans="1:13" x14ac:dyDescent="0.25">
      <c r="A7" t="s">
        <v>41</v>
      </c>
      <c r="B7">
        <v>4</v>
      </c>
      <c r="C7" t="s">
        <v>188</v>
      </c>
      <c r="D7" t="s">
        <v>23</v>
      </c>
      <c r="E7" t="s">
        <v>23</v>
      </c>
      <c r="F7" t="s">
        <v>208</v>
      </c>
      <c r="G7">
        <v>2</v>
      </c>
      <c r="H7">
        <v>25</v>
      </c>
      <c r="I7" t="s">
        <v>205</v>
      </c>
      <c r="J7">
        <v>2500</v>
      </c>
      <c r="K7">
        <v>5000</v>
      </c>
      <c r="L7">
        <v>5000</v>
      </c>
      <c r="M7" t="s">
        <v>23</v>
      </c>
    </row>
    <row r="8" spans="1:13" x14ac:dyDescent="0.25">
      <c r="A8" t="s">
        <v>46</v>
      </c>
      <c r="B8">
        <v>5</v>
      </c>
      <c r="C8" t="s">
        <v>188</v>
      </c>
      <c r="D8" t="s">
        <v>20</v>
      </c>
      <c r="E8" t="s">
        <v>23</v>
      </c>
      <c r="F8" t="s">
        <v>158</v>
      </c>
      <c r="G8">
        <v>1</v>
      </c>
      <c r="H8">
        <v>1</v>
      </c>
      <c r="I8" t="s">
        <v>205</v>
      </c>
      <c r="J8">
        <v>30</v>
      </c>
      <c r="K8">
        <v>30</v>
      </c>
      <c r="L8">
        <v>30</v>
      </c>
      <c r="M8" t="s">
        <v>23</v>
      </c>
    </row>
    <row r="9" spans="1:13" x14ac:dyDescent="0.25">
      <c r="A9" t="s">
        <v>53</v>
      </c>
      <c r="B9">
        <v>3</v>
      </c>
      <c r="C9" t="s">
        <v>188</v>
      </c>
      <c r="D9" t="s">
        <v>20</v>
      </c>
      <c r="E9" t="s">
        <v>23</v>
      </c>
      <c r="F9" t="s">
        <v>208</v>
      </c>
      <c r="G9">
        <v>1</v>
      </c>
      <c r="H9">
        <v>25</v>
      </c>
      <c r="I9" t="s">
        <v>205</v>
      </c>
      <c r="J9">
        <v>100</v>
      </c>
      <c r="K9">
        <v>2500</v>
      </c>
      <c r="L9">
        <v>2500</v>
      </c>
      <c r="M9" t="s">
        <v>23</v>
      </c>
    </row>
    <row r="10" spans="1:13" x14ac:dyDescent="0.25">
      <c r="A10" t="s">
        <v>53</v>
      </c>
      <c r="B10">
        <v>3</v>
      </c>
      <c r="C10" t="s">
        <v>188</v>
      </c>
      <c r="D10" t="s">
        <v>20</v>
      </c>
      <c r="E10" t="s">
        <v>23</v>
      </c>
      <c r="F10" t="s">
        <v>209</v>
      </c>
      <c r="G10">
        <v>2</v>
      </c>
      <c r="H10">
        <v>3</v>
      </c>
      <c r="I10" t="s">
        <v>205</v>
      </c>
      <c r="J10">
        <v>100</v>
      </c>
      <c r="K10">
        <v>600</v>
      </c>
      <c r="L10">
        <v>600</v>
      </c>
      <c r="M10" t="s">
        <v>23</v>
      </c>
    </row>
    <row r="11" spans="1:13" x14ac:dyDescent="0.25">
      <c r="A11" t="s">
        <v>55</v>
      </c>
      <c r="B11">
        <v>2</v>
      </c>
      <c r="C11" t="s">
        <v>188</v>
      </c>
      <c r="D11" t="s">
        <v>69</v>
      </c>
      <c r="E11" t="s">
        <v>23</v>
      </c>
      <c r="F11" t="s">
        <v>210</v>
      </c>
      <c r="G11">
        <v>1</v>
      </c>
      <c r="H11">
        <v>25</v>
      </c>
      <c r="I11" t="s">
        <v>205</v>
      </c>
      <c r="J11">
        <v>100</v>
      </c>
      <c r="K11">
        <v>3000</v>
      </c>
      <c r="L11">
        <v>3000</v>
      </c>
      <c r="M11" t="s">
        <v>23</v>
      </c>
    </row>
    <row r="12" spans="1:13" x14ac:dyDescent="0.25">
      <c r="A12" t="s">
        <v>77</v>
      </c>
      <c r="B12">
        <v>3</v>
      </c>
      <c r="C12" t="s">
        <v>190</v>
      </c>
      <c r="D12" t="s">
        <v>20</v>
      </c>
      <c r="E12" t="s">
        <v>23</v>
      </c>
      <c r="F12" t="s">
        <v>211</v>
      </c>
      <c r="G12">
        <v>1</v>
      </c>
      <c r="H12">
        <v>2</v>
      </c>
      <c r="I12" t="s">
        <v>205</v>
      </c>
      <c r="J12">
        <v>200</v>
      </c>
      <c r="K12">
        <v>200</v>
      </c>
      <c r="L12">
        <v>200</v>
      </c>
      <c r="M12" t="s">
        <v>23</v>
      </c>
    </row>
    <row r="13" spans="1:13" x14ac:dyDescent="0.25">
      <c r="A13" t="s">
        <v>80</v>
      </c>
      <c r="B13">
        <v>5</v>
      </c>
      <c r="C13" t="s">
        <v>190</v>
      </c>
      <c r="D13" t="s">
        <v>69</v>
      </c>
      <c r="E13" t="s">
        <v>23</v>
      </c>
      <c r="F13" t="s">
        <v>212</v>
      </c>
      <c r="H13">
        <v>3</v>
      </c>
      <c r="I13" t="s">
        <v>205</v>
      </c>
      <c r="J13">
        <v>300</v>
      </c>
      <c r="K13">
        <v>900</v>
      </c>
      <c r="L13">
        <v>900</v>
      </c>
      <c r="M13" t="s">
        <v>23</v>
      </c>
    </row>
    <row r="14" spans="1:13" x14ac:dyDescent="0.25">
      <c r="A14" t="s">
        <v>84</v>
      </c>
      <c r="B14">
        <v>4</v>
      </c>
      <c r="C14" t="s">
        <v>190</v>
      </c>
      <c r="D14" t="s">
        <v>20</v>
      </c>
      <c r="E14" t="s">
        <v>144</v>
      </c>
      <c r="F14" t="s">
        <v>213</v>
      </c>
      <c r="G14">
        <v>1</v>
      </c>
      <c r="H14">
        <v>1</v>
      </c>
      <c r="I14" t="s">
        <v>205</v>
      </c>
      <c r="J14">
        <v>250</v>
      </c>
      <c r="K14">
        <v>250</v>
      </c>
      <c r="L14">
        <v>250</v>
      </c>
      <c r="M14" t="s">
        <v>23</v>
      </c>
    </row>
    <row r="15" spans="1:13" x14ac:dyDescent="0.25">
      <c r="A15" t="s">
        <v>85</v>
      </c>
      <c r="B15">
        <v>2</v>
      </c>
      <c r="C15" t="s">
        <v>190</v>
      </c>
      <c r="D15" t="s">
        <v>20</v>
      </c>
      <c r="E15" t="s">
        <v>23</v>
      </c>
      <c r="F15" t="s">
        <v>218</v>
      </c>
      <c r="G15">
        <v>10</v>
      </c>
      <c r="H15">
        <v>1</v>
      </c>
      <c r="I15" t="s">
        <v>205</v>
      </c>
      <c r="J15">
        <v>150</v>
      </c>
      <c r="K15">
        <v>1500</v>
      </c>
      <c r="L15">
        <v>1500</v>
      </c>
      <c r="M15" t="s">
        <v>23</v>
      </c>
    </row>
    <row r="16" spans="1:13" x14ac:dyDescent="0.25">
      <c r="A16" t="s">
        <v>86</v>
      </c>
      <c r="B16">
        <v>3</v>
      </c>
      <c r="C16" t="s">
        <v>190</v>
      </c>
      <c r="D16" t="s">
        <v>20</v>
      </c>
      <c r="E16" t="s">
        <v>214</v>
      </c>
      <c r="F16" t="s">
        <v>215</v>
      </c>
      <c r="G16">
        <v>1</v>
      </c>
      <c r="H16">
        <v>1</v>
      </c>
      <c r="I16" t="s">
        <v>205</v>
      </c>
      <c r="J16">
        <v>150</v>
      </c>
      <c r="K16">
        <v>150</v>
      </c>
      <c r="L16">
        <v>150</v>
      </c>
      <c r="M16" t="s">
        <v>23</v>
      </c>
    </row>
    <row r="17" spans="1:13" x14ac:dyDescent="0.25">
      <c r="A17" t="s">
        <v>90</v>
      </c>
      <c r="B17">
        <v>1</v>
      </c>
      <c r="C17" t="s">
        <v>190</v>
      </c>
      <c r="D17" t="s">
        <v>20</v>
      </c>
      <c r="E17" t="s">
        <v>23</v>
      </c>
      <c r="F17" t="s">
        <v>211</v>
      </c>
      <c r="G17">
        <v>1</v>
      </c>
      <c r="H17">
        <v>1</v>
      </c>
      <c r="I17" t="s">
        <v>205</v>
      </c>
      <c r="J17">
        <v>200</v>
      </c>
      <c r="K17">
        <v>200</v>
      </c>
      <c r="L17">
        <v>200</v>
      </c>
      <c r="M17" t="s">
        <v>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abSelected="1" workbookViewId="0">
      <selection activeCell="O23" sqref="O23"/>
    </sheetView>
  </sheetViews>
  <sheetFormatPr defaultRowHeight="15" x14ac:dyDescent="0.25"/>
  <cols>
    <col min="1" max="1" width="13.140625" bestFit="1" customWidth="1"/>
    <col min="2" max="2" width="12.7109375" customWidth="1"/>
    <col min="9" max="9" width="13.140625" bestFit="1" customWidth="1"/>
    <col min="10" max="10" width="16.7109375" customWidth="1"/>
    <col min="13" max="13" width="10.5703125" bestFit="1" customWidth="1"/>
    <col min="14" max="14" width="13.140625" bestFit="1" customWidth="1"/>
    <col min="15" max="15" width="13.140625" customWidth="1"/>
    <col min="16" max="16" width="20.7109375" bestFit="1" customWidth="1"/>
    <col min="18" max="18" width="13.140625" bestFit="1" customWidth="1"/>
    <col min="19" max="19" width="20.5703125" bestFit="1" customWidth="1"/>
  </cols>
  <sheetData>
    <row r="1" spans="1:19" x14ac:dyDescent="0.25">
      <c r="A1" s="1" t="s">
        <v>0</v>
      </c>
      <c r="B1" s="1" t="s">
        <v>187</v>
      </c>
      <c r="C1" t="s">
        <v>94</v>
      </c>
      <c r="D1" s="1" t="s">
        <v>345</v>
      </c>
      <c r="E1" s="1" t="s">
        <v>346</v>
      </c>
      <c r="F1" s="1" t="s">
        <v>348</v>
      </c>
      <c r="G1" s="1" t="s">
        <v>347</v>
      </c>
      <c r="H1" s="1" t="s">
        <v>136</v>
      </c>
      <c r="I1" s="1" t="s">
        <v>349</v>
      </c>
      <c r="J1" s="1" t="s">
        <v>350</v>
      </c>
      <c r="K1" s="1" t="s">
        <v>336</v>
      </c>
      <c r="L1" s="1" t="s">
        <v>354</v>
      </c>
      <c r="M1" s="1" t="s">
        <v>355</v>
      </c>
    </row>
    <row r="2" spans="1:19" x14ac:dyDescent="0.25">
      <c r="A2" t="s">
        <v>18</v>
      </c>
      <c r="B2" t="s">
        <v>188</v>
      </c>
      <c r="C2">
        <v>2</v>
      </c>
      <c r="I2">
        <v>3500</v>
      </c>
      <c r="J2">
        <v>1400</v>
      </c>
      <c r="L2">
        <f>SUM(D2:K2)</f>
        <v>4900</v>
      </c>
      <c r="M2" s="23">
        <f>L2/85.1</f>
        <v>57.579318448883669</v>
      </c>
      <c r="O2" s="15" t="s">
        <v>330</v>
      </c>
      <c r="P2" t="s">
        <v>356</v>
      </c>
      <c r="S2" t="s">
        <v>344</v>
      </c>
    </row>
    <row r="3" spans="1:19" x14ac:dyDescent="0.25">
      <c r="A3" t="s">
        <v>27</v>
      </c>
      <c r="B3" t="s">
        <v>188</v>
      </c>
      <c r="C3">
        <v>1</v>
      </c>
      <c r="H3">
        <v>5400</v>
      </c>
      <c r="I3">
        <v>900</v>
      </c>
      <c r="L3">
        <f t="shared" ref="L3:L31" si="0">SUM(D3:K3)</f>
        <v>6300</v>
      </c>
      <c r="M3" s="23">
        <f t="shared" ref="M3:M31" si="1">L3/85.1</f>
        <v>74.030552291421856</v>
      </c>
      <c r="N3" s="16"/>
      <c r="O3" s="16" t="s">
        <v>190</v>
      </c>
      <c r="P3" s="19">
        <v>59.369369369369373</v>
      </c>
      <c r="S3">
        <v>85.1</v>
      </c>
    </row>
    <row r="4" spans="1:19" x14ac:dyDescent="0.25">
      <c r="A4" t="s">
        <v>29</v>
      </c>
      <c r="B4" t="s">
        <v>188</v>
      </c>
      <c r="C4">
        <v>4</v>
      </c>
      <c r="H4">
        <v>4000</v>
      </c>
      <c r="I4">
        <v>900</v>
      </c>
      <c r="J4">
        <v>800</v>
      </c>
      <c r="L4">
        <f t="shared" si="0"/>
        <v>5700</v>
      </c>
      <c r="M4" s="23">
        <f t="shared" si="1"/>
        <v>66.980023501762631</v>
      </c>
      <c r="N4" s="17"/>
      <c r="O4" s="17">
        <v>1</v>
      </c>
      <c r="P4" s="19">
        <v>57.579318448883669</v>
      </c>
    </row>
    <row r="5" spans="1:19" x14ac:dyDescent="0.25">
      <c r="A5" t="s">
        <v>189</v>
      </c>
      <c r="B5" t="s">
        <v>188</v>
      </c>
      <c r="C5">
        <v>5</v>
      </c>
      <c r="L5">
        <f t="shared" si="0"/>
        <v>0</v>
      </c>
      <c r="M5" s="23">
        <f t="shared" si="1"/>
        <v>0</v>
      </c>
      <c r="N5" s="17"/>
      <c r="O5" s="17">
        <v>2</v>
      </c>
      <c r="P5" s="19">
        <v>24.676850763807288</v>
      </c>
    </row>
    <row r="6" spans="1:19" x14ac:dyDescent="0.25">
      <c r="A6" t="s">
        <v>31</v>
      </c>
      <c r="B6" t="s">
        <v>188</v>
      </c>
      <c r="C6">
        <v>2</v>
      </c>
      <c r="E6">
        <v>160</v>
      </c>
      <c r="I6">
        <v>1500</v>
      </c>
      <c r="J6">
        <v>800</v>
      </c>
      <c r="K6">
        <v>200</v>
      </c>
      <c r="L6">
        <f t="shared" si="0"/>
        <v>2660</v>
      </c>
      <c r="M6" s="23">
        <f t="shared" si="1"/>
        <v>31.257344300822563</v>
      </c>
      <c r="N6" s="17"/>
      <c r="O6" s="17">
        <v>3</v>
      </c>
      <c r="P6" s="19">
        <v>100.235017626322</v>
      </c>
    </row>
    <row r="7" spans="1:19" x14ac:dyDescent="0.25">
      <c r="A7" t="s">
        <v>33</v>
      </c>
      <c r="B7" t="s">
        <v>188</v>
      </c>
      <c r="C7">
        <v>3</v>
      </c>
      <c r="J7">
        <v>1600</v>
      </c>
      <c r="L7">
        <f t="shared" si="0"/>
        <v>1600</v>
      </c>
      <c r="M7" s="23">
        <f t="shared" si="1"/>
        <v>18.801410105757935</v>
      </c>
      <c r="N7" s="17"/>
      <c r="O7" s="17">
        <v>4</v>
      </c>
      <c r="P7" s="19">
        <v>55.64042303172738</v>
      </c>
    </row>
    <row r="8" spans="1:19" x14ac:dyDescent="0.25">
      <c r="A8" t="s">
        <v>35</v>
      </c>
      <c r="B8" t="s">
        <v>188</v>
      </c>
      <c r="C8">
        <v>2</v>
      </c>
      <c r="D8">
        <v>110</v>
      </c>
      <c r="E8">
        <v>80</v>
      </c>
      <c r="H8">
        <v>600</v>
      </c>
      <c r="I8">
        <v>900</v>
      </c>
      <c r="J8">
        <v>1400</v>
      </c>
      <c r="L8">
        <f t="shared" si="0"/>
        <v>3090</v>
      </c>
      <c r="M8" s="23">
        <f t="shared" si="1"/>
        <v>36.310223266745005</v>
      </c>
      <c r="N8" s="17"/>
      <c r="O8" s="17">
        <v>5</v>
      </c>
      <c r="P8" s="19">
        <v>69.682726204465339</v>
      </c>
    </row>
    <row r="9" spans="1:19" x14ac:dyDescent="0.25">
      <c r="A9" t="s">
        <v>41</v>
      </c>
      <c r="B9" t="s">
        <v>188</v>
      </c>
      <c r="C9">
        <v>4</v>
      </c>
      <c r="G9">
        <v>200</v>
      </c>
      <c r="H9">
        <v>23200</v>
      </c>
      <c r="I9">
        <v>200</v>
      </c>
      <c r="L9">
        <f t="shared" si="0"/>
        <v>23600</v>
      </c>
      <c r="M9" s="23">
        <f t="shared" si="1"/>
        <v>277.32079905992953</v>
      </c>
      <c r="N9" s="16"/>
      <c r="O9" s="16" t="s">
        <v>188</v>
      </c>
      <c r="P9" s="19">
        <v>113.96161378770076</v>
      </c>
    </row>
    <row r="10" spans="1:19" x14ac:dyDescent="0.25">
      <c r="A10" t="s">
        <v>46</v>
      </c>
      <c r="B10" t="s">
        <v>188</v>
      </c>
      <c r="C10">
        <v>5</v>
      </c>
      <c r="H10">
        <v>1020</v>
      </c>
      <c r="I10">
        <v>7730</v>
      </c>
      <c r="L10">
        <f t="shared" si="0"/>
        <v>8750</v>
      </c>
      <c r="M10" s="23">
        <f t="shared" si="1"/>
        <v>102.82021151586369</v>
      </c>
      <c r="N10" s="17"/>
      <c r="O10" s="17">
        <v>1</v>
      </c>
      <c r="P10" s="19">
        <v>33.313748531139836</v>
      </c>
    </row>
    <row r="11" spans="1:19" x14ac:dyDescent="0.25">
      <c r="A11" t="s">
        <v>51</v>
      </c>
      <c r="B11" t="s">
        <v>188</v>
      </c>
      <c r="C11">
        <v>4</v>
      </c>
      <c r="D11">
        <v>70</v>
      </c>
      <c r="H11">
        <v>600</v>
      </c>
      <c r="J11">
        <v>3000</v>
      </c>
      <c r="L11">
        <f t="shared" si="0"/>
        <v>3670</v>
      </c>
      <c r="M11" s="23">
        <f t="shared" si="1"/>
        <v>43.125734430082261</v>
      </c>
      <c r="N11" s="17"/>
      <c r="O11" s="17">
        <v>2</v>
      </c>
      <c r="P11" s="19">
        <v>39.757148452800628</v>
      </c>
    </row>
    <row r="12" spans="1:19" x14ac:dyDescent="0.25">
      <c r="A12" t="s">
        <v>53</v>
      </c>
      <c r="B12" t="s">
        <v>188</v>
      </c>
      <c r="C12">
        <v>3</v>
      </c>
      <c r="D12">
        <v>240</v>
      </c>
      <c r="H12">
        <v>10720</v>
      </c>
      <c r="I12">
        <v>36600</v>
      </c>
      <c r="L12">
        <f t="shared" si="0"/>
        <v>47560</v>
      </c>
      <c r="M12" s="23">
        <f t="shared" si="1"/>
        <v>558.8719153936546</v>
      </c>
      <c r="N12" s="17"/>
      <c r="O12" s="17">
        <v>3</v>
      </c>
      <c r="P12" s="19">
        <v>220.44653349001177</v>
      </c>
    </row>
    <row r="13" spans="1:19" x14ac:dyDescent="0.25">
      <c r="A13" t="s">
        <v>55</v>
      </c>
      <c r="B13" t="s">
        <v>188</v>
      </c>
      <c r="C13">
        <v>4</v>
      </c>
      <c r="D13">
        <v>100</v>
      </c>
      <c r="H13">
        <v>1020</v>
      </c>
      <c r="I13">
        <v>5400</v>
      </c>
      <c r="K13">
        <v>3000</v>
      </c>
      <c r="L13">
        <f t="shared" si="0"/>
        <v>9520</v>
      </c>
      <c r="M13" s="23">
        <f t="shared" si="1"/>
        <v>111.86839012925971</v>
      </c>
      <c r="N13" s="17"/>
      <c r="O13" s="17">
        <v>4</v>
      </c>
      <c r="P13" s="19">
        <v>191.90658049353704</v>
      </c>
    </row>
    <row r="14" spans="1:19" x14ac:dyDescent="0.25">
      <c r="A14" t="s">
        <v>238</v>
      </c>
      <c r="B14" t="s">
        <v>188</v>
      </c>
      <c r="C14">
        <v>5</v>
      </c>
      <c r="D14">
        <v>147</v>
      </c>
      <c r="H14">
        <v>4000</v>
      </c>
      <c r="L14">
        <f t="shared" si="0"/>
        <v>4147</v>
      </c>
      <c r="M14" s="23">
        <f t="shared" si="1"/>
        <v>48.730904817861344</v>
      </c>
      <c r="N14" s="17"/>
      <c r="O14" s="17">
        <v>5</v>
      </c>
      <c r="P14" s="19">
        <v>31.519780650215434</v>
      </c>
    </row>
    <row r="15" spans="1:19" x14ac:dyDescent="0.25">
      <c r="A15" t="s">
        <v>57</v>
      </c>
      <c r="B15" t="s">
        <v>188</v>
      </c>
      <c r="C15">
        <v>1</v>
      </c>
      <c r="E15">
        <v>70</v>
      </c>
      <c r="H15">
        <v>15000</v>
      </c>
      <c r="J15">
        <v>1800</v>
      </c>
      <c r="L15">
        <f t="shared" si="0"/>
        <v>16870</v>
      </c>
      <c r="M15" s="23">
        <f t="shared" si="1"/>
        <v>198.2373678025852</v>
      </c>
      <c r="N15" s="16"/>
      <c r="O15" s="16" t="s">
        <v>331</v>
      </c>
      <c r="P15" s="19">
        <v>86.665491578535054</v>
      </c>
    </row>
    <row r="16" spans="1:19" x14ac:dyDescent="0.25">
      <c r="A16" t="s">
        <v>58</v>
      </c>
      <c r="B16" t="s">
        <v>188</v>
      </c>
      <c r="C16">
        <v>3</v>
      </c>
      <c r="H16">
        <v>21000</v>
      </c>
      <c r="I16">
        <v>2000</v>
      </c>
      <c r="J16">
        <v>1600</v>
      </c>
      <c r="L16">
        <f t="shared" si="0"/>
        <v>24600</v>
      </c>
      <c r="M16" s="23">
        <f t="shared" si="1"/>
        <v>289.07168037602821</v>
      </c>
    </row>
    <row r="17" spans="1:19" x14ac:dyDescent="0.25">
      <c r="A17" t="s">
        <v>61</v>
      </c>
      <c r="B17" t="s">
        <v>190</v>
      </c>
      <c r="C17">
        <v>3</v>
      </c>
      <c r="I17">
        <v>14550</v>
      </c>
      <c r="J17">
        <v>2100</v>
      </c>
      <c r="L17">
        <f t="shared" si="0"/>
        <v>16650</v>
      </c>
      <c r="M17" s="23">
        <f t="shared" si="1"/>
        <v>195.6521739130435</v>
      </c>
    </row>
    <row r="18" spans="1:19" x14ac:dyDescent="0.25">
      <c r="A18" t="s">
        <v>64</v>
      </c>
      <c r="B18" t="s">
        <v>190</v>
      </c>
      <c r="C18">
        <v>4</v>
      </c>
      <c r="D18">
        <v>300</v>
      </c>
      <c r="H18">
        <v>1200</v>
      </c>
      <c r="J18">
        <v>0</v>
      </c>
      <c r="L18">
        <f t="shared" si="0"/>
        <v>1500</v>
      </c>
      <c r="M18" s="23">
        <f t="shared" si="1"/>
        <v>17.626321974148063</v>
      </c>
    </row>
    <row r="19" spans="1:19" x14ac:dyDescent="0.25">
      <c r="A19" t="s">
        <v>66</v>
      </c>
      <c r="B19" t="s">
        <v>190</v>
      </c>
      <c r="C19">
        <v>4</v>
      </c>
      <c r="D19">
        <v>550</v>
      </c>
      <c r="E19">
        <v>150</v>
      </c>
      <c r="I19">
        <v>9000</v>
      </c>
      <c r="J19">
        <v>1600</v>
      </c>
      <c r="L19">
        <f t="shared" si="0"/>
        <v>11300</v>
      </c>
      <c r="M19" s="23">
        <f t="shared" si="1"/>
        <v>132.78495887191539</v>
      </c>
    </row>
    <row r="20" spans="1:19" x14ac:dyDescent="0.25">
      <c r="A20" t="s">
        <v>71</v>
      </c>
      <c r="B20" t="s">
        <v>190</v>
      </c>
      <c r="C20">
        <v>2</v>
      </c>
      <c r="E20">
        <v>150</v>
      </c>
      <c r="H20">
        <v>600</v>
      </c>
      <c r="I20">
        <v>3000</v>
      </c>
      <c r="J20">
        <v>0</v>
      </c>
      <c r="L20">
        <f t="shared" si="0"/>
        <v>3750</v>
      </c>
      <c r="M20" s="23">
        <f t="shared" si="1"/>
        <v>44.065804935370153</v>
      </c>
    </row>
    <row r="21" spans="1:19" x14ac:dyDescent="0.25">
      <c r="A21" t="s">
        <v>73</v>
      </c>
      <c r="B21" t="s">
        <v>190</v>
      </c>
      <c r="C21">
        <v>5</v>
      </c>
      <c r="E21">
        <v>190</v>
      </c>
      <c r="H21">
        <v>11200</v>
      </c>
      <c r="I21">
        <v>600</v>
      </c>
      <c r="J21">
        <v>200</v>
      </c>
      <c r="L21">
        <f t="shared" si="0"/>
        <v>12190</v>
      </c>
      <c r="M21" s="23">
        <f t="shared" si="1"/>
        <v>143.24324324324326</v>
      </c>
      <c r="R21" s="16"/>
      <c r="S21" s="19"/>
    </row>
    <row r="22" spans="1:19" x14ac:dyDescent="0.25">
      <c r="A22" t="s">
        <v>77</v>
      </c>
      <c r="B22" t="s">
        <v>190</v>
      </c>
      <c r="C22">
        <v>3</v>
      </c>
      <c r="E22">
        <v>6300</v>
      </c>
      <c r="H22">
        <v>5600</v>
      </c>
      <c r="I22">
        <v>300</v>
      </c>
      <c r="J22">
        <v>1700</v>
      </c>
      <c r="L22">
        <f t="shared" si="0"/>
        <v>13900</v>
      </c>
      <c r="M22" s="23">
        <f t="shared" si="1"/>
        <v>163.33725029377203</v>
      </c>
      <c r="R22" s="16"/>
      <c r="S22" s="19"/>
    </row>
    <row r="23" spans="1:19" x14ac:dyDescent="0.25">
      <c r="A23" t="s">
        <v>80</v>
      </c>
      <c r="B23" t="s">
        <v>190</v>
      </c>
      <c r="C23">
        <v>5</v>
      </c>
      <c r="I23">
        <v>5800</v>
      </c>
      <c r="J23">
        <v>2200</v>
      </c>
      <c r="K23">
        <v>900</v>
      </c>
      <c r="L23">
        <f t="shared" si="0"/>
        <v>8900</v>
      </c>
      <c r="M23" s="23">
        <f t="shared" si="1"/>
        <v>104.58284371327851</v>
      </c>
      <c r="R23" s="16"/>
      <c r="S23" s="19"/>
    </row>
    <row r="24" spans="1:19" x14ac:dyDescent="0.25">
      <c r="A24" t="s">
        <v>83</v>
      </c>
      <c r="B24" t="s">
        <v>190</v>
      </c>
      <c r="C24">
        <v>1</v>
      </c>
      <c r="D24">
        <v>100</v>
      </c>
      <c r="I24">
        <v>500</v>
      </c>
      <c r="J24">
        <v>900</v>
      </c>
      <c r="L24">
        <f t="shared" si="0"/>
        <v>1500</v>
      </c>
      <c r="M24" s="23">
        <f t="shared" si="1"/>
        <v>17.626321974148063</v>
      </c>
      <c r="R24" s="16"/>
      <c r="S24" s="19"/>
    </row>
    <row r="25" spans="1:19" x14ac:dyDescent="0.25">
      <c r="A25" t="s">
        <v>84</v>
      </c>
      <c r="B25" t="s">
        <v>190</v>
      </c>
      <c r="C25">
        <v>2</v>
      </c>
      <c r="D25">
        <v>750</v>
      </c>
      <c r="H25">
        <v>500</v>
      </c>
      <c r="L25">
        <f t="shared" si="0"/>
        <v>1250</v>
      </c>
      <c r="M25" s="23">
        <f t="shared" si="1"/>
        <v>14.688601645123386</v>
      </c>
      <c r="R25" s="16"/>
      <c r="S25" s="19"/>
    </row>
    <row r="26" spans="1:19" x14ac:dyDescent="0.25">
      <c r="A26" t="s">
        <v>85</v>
      </c>
      <c r="B26" t="s">
        <v>190</v>
      </c>
      <c r="C26">
        <v>2</v>
      </c>
      <c r="D26">
        <v>100</v>
      </c>
      <c r="K26">
        <v>1500</v>
      </c>
      <c r="L26">
        <f t="shared" si="0"/>
        <v>1600</v>
      </c>
      <c r="M26" s="23">
        <f t="shared" si="1"/>
        <v>18.801410105757935</v>
      </c>
      <c r="R26" s="16"/>
      <c r="S26" s="19"/>
    </row>
    <row r="27" spans="1:19" x14ac:dyDescent="0.25">
      <c r="A27" t="s">
        <v>86</v>
      </c>
      <c r="B27" t="s">
        <v>190</v>
      </c>
      <c r="C27">
        <v>3</v>
      </c>
      <c r="D27">
        <v>200</v>
      </c>
      <c r="H27">
        <v>6720</v>
      </c>
      <c r="L27">
        <f t="shared" si="0"/>
        <v>6920</v>
      </c>
      <c r="M27" s="23">
        <f t="shared" si="1"/>
        <v>81.316098707403057</v>
      </c>
      <c r="R27" s="16"/>
      <c r="S27" s="19"/>
    </row>
    <row r="28" spans="1:19" x14ac:dyDescent="0.25">
      <c r="A28" t="s">
        <v>87</v>
      </c>
      <c r="B28" t="s">
        <v>190</v>
      </c>
      <c r="C28">
        <v>2</v>
      </c>
      <c r="I28">
        <v>200</v>
      </c>
      <c r="J28">
        <v>1900</v>
      </c>
      <c r="L28">
        <f t="shared" si="0"/>
        <v>2100</v>
      </c>
      <c r="M28" s="23">
        <f t="shared" si="1"/>
        <v>24.676850763807288</v>
      </c>
      <c r="R28" s="16"/>
      <c r="S28" s="19"/>
    </row>
    <row r="29" spans="1:19" x14ac:dyDescent="0.25">
      <c r="A29" t="s">
        <v>90</v>
      </c>
      <c r="B29" t="s">
        <v>190</v>
      </c>
      <c r="C29">
        <v>1</v>
      </c>
      <c r="E29">
        <v>100</v>
      </c>
      <c r="H29">
        <v>900</v>
      </c>
      <c r="I29">
        <v>6800</v>
      </c>
      <c r="J29">
        <v>400</v>
      </c>
      <c r="L29">
        <f t="shared" si="0"/>
        <v>8200</v>
      </c>
      <c r="M29" s="23">
        <f t="shared" si="1"/>
        <v>96.357226792009413</v>
      </c>
      <c r="R29" s="16"/>
      <c r="S29" s="19"/>
    </row>
    <row r="30" spans="1:19" x14ac:dyDescent="0.25">
      <c r="A30" t="s">
        <v>91</v>
      </c>
      <c r="B30" t="s">
        <v>190</v>
      </c>
      <c r="C30">
        <v>4</v>
      </c>
      <c r="D30">
        <v>55</v>
      </c>
      <c r="F30">
        <v>150</v>
      </c>
      <c r="I30">
        <v>500</v>
      </c>
      <c r="J30">
        <v>1700</v>
      </c>
      <c r="L30">
        <f t="shared" si="0"/>
        <v>2405</v>
      </c>
      <c r="M30" s="23">
        <f t="shared" si="1"/>
        <v>28.260869565217394</v>
      </c>
      <c r="R30" s="16"/>
      <c r="S30" s="19"/>
    </row>
    <row r="31" spans="1:19" x14ac:dyDescent="0.25">
      <c r="A31" t="s">
        <v>93</v>
      </c>
      <c r="B31" t="s">
        <v>190</v>
      </c>
      <c r="C31">
        <v>5</v>
      </c>
      <c r="I31">
        <v>1900</v>
      </c>
      <c r="J31">
        <v>5200</v>
      </c>
      <c r="L31">
        <f t="shared" si="0"/>
        <v>7100</v>
      </c>
      <c r="M31" s="23">
        <f t="shared" si="1"/>
        <v>83.431257344300832</v>
      </c>
      <c r="R31" s="16"/>
      <c r="S31" s="19"/>
    </row>
    <row r="32" spans="1:19" x14ac:dyDescent="0.25">
      <c r="E32" t="s">
        <v>353</v>
      </c>
      <c r="R32" s="16"/>
      <c r="S32" s="19"/>
    </row>
    <row r="33" spans="1:19" x14ac:dyDescent="0.25">
      <c r="E33" t="s">
        <v>351</v>
      </c>
      <c r="R33" s="16"/>
      <c r="S33" s="19"/>
    </row>
    <row r="34" spans="1:19" x14ac:dyDescent="0.25">
      <c r="E34" t="s">
        <v>352</v>
      </c>
      <c r="R34" s="16"/>
      <c r="S34" s="19"/>
    </row>
    <row r="35" spans="1:19" x14ac:dyDescent="0.25">
      <c r="R35" s="16"/>
      <c r="S35" s="19"/>
    </row>
    <row r="36" spans="1:19" x14ac:dyDescent="0.25">
      <c r="R36" s="16"/>
      <c r="S36" s="19"/>
    </row>
    <row r="37" spans="1:19" x14ac:dyDescent="0.25">
      <c r="R37" s="16"/>
      <c r="S37" s="19"/>
    </row>
    <row r="38" spans="1:19" x14ac:dyDescent="0.25">
      <c r="A38" s="16"/>
      <c r="B38" s="19"/>
      <c r="R38" s="16"/>
      <c r="S38" s="19"/>
    </row>
    <row r="39" spans="1:19" x14ac:dyDescent="0.25">
      <c r="A39" s="16"/>
      <c r="B39" s="19"/>
      <c r="R39" s="16"/>
      <c r="S39" s="19"/>
    </row>
    <row r="40" spans="1:19" x14ac:dyDescent="0.25">
      <c r="A40" s="16"/>
      <c r="B40" s="19"/>
    </row>
    <row r="41" spans="1:19" x14ac:dyDescent="0.25">
      <c r="A41" s="16"/>
      <c r="B41" s="19"/>
    </row>
    <row r="42" spans="1:19" x14ac:dyDescent="0.25">
      <c r="A42" s="16"/>
      <c r="B42" s="19"/>
    </row>
    <row r="43" spans="1:19" x14ac:dyDescent="0.25">
      <c r="A43" s="16"/>
      <c r="B43" s="19"/>
    </row>
    <row r="44" spans="1:19" x14ac:dyDescent="0.25">
      <c r="A44" s="16"/>
      <c r="B44" s="19"/>
    </row>
    <row r="45" spans="1:19" x14ac:dyDescent="0.25">
      <c r="A45" s="16"/>
      <c r="B45" s="19"/>
    </row>
    <row r="46" spans="1:19" x14ac:dyDescent="0.25">
      <c r="A46" s="16"/>
      <c r="B46" s="19"/>
    </row>
    <row r="47" spans="1:19" x14ac:dyDescent="0.25">
      <c r="A47" s="16"/>
      <c r="B47" s="19"/>
    </row>
    <row r="48" spans="1:19" x14ac:dyDescent="0.25">
      <c r="A48" s="16"/>
      <c r="B48" s="19"/>
    </row>
    <row r="49" spans="1:2" x14ac:dyDescent="0.25">
      <c r="A49" s="16"/>
      <c r="B49" s="19"/>
    </row>
    <row r="50" spans="1:2" x14ac:dyDescent="0.25">
      <c r="A50" s="16"/>
      <c r="B50" s="19"/>
    </row>
    <row r="51" spans="1:2" x14ac:dyDescent="0.25">
      <c r="A51" s="16"/>
      <c r="B51" s="19"/>
    </row>
    <row r="52" spans="1:2" x14ac:dyDescent="0.25">
      <c r="A52" s="16"/>
      <c r="B52" s="19"/>
    </row>
    <row r="53" spans="1:2" x14ac:dyDescent="0.25">
      <c r="A53" s="16"/>
      <c r="B53" s="19"/>
    </row>
    <row r="54" spans="1:2" x14ac:dyDescent="0.25">
      <c r="A54" s="16"/>
      <c r="B54" s="19"/>
    </row>
    <row r="55" spans="1:2" x14ac:dyDescent="0.25">
      <c r="A55" s="16"/>
      <c r="B55" s="19"/>
    </row>
    <row r="56" spans="1:2" x14ac:dyDescent="0.25">
      <c r="A56" s="16"/>
      <c r="B56" s="19"/>
    </row>
    <row r="57" spans="1:2" x14ac:dyDescent="0.25">
      <c r="A57" s="16"/>
      <c r="B57" s="19"/>
    </row>
    <row r="58" spans="1:2" x14ac:dyDescent="0.25">
      <c r="A58" s="16"/>
      <c r="B58" s="19"/>
    </row>
  </sheetData>
  <pageMargins left="0.7" right="0.7" top="0.75" bottom="0.75" header="0.3" footer="0.3"/>
  <ignoredErrors>
    <ignoredError sqref="L2:L3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workbookViewId="0">
      <selection activeCell="N19" sqref="N19"/>
    </sheetView>
  </sheetViews>
  <sheetFormatPr defaultRowHeight="15" x14ac:dyDescent="0.25"/>
  <cols>
    <col min="9" max="9" width="30.28515625" customWidth="1"/>
    <col min="10" max="10" width="19.28515625" bestFit="1" customWidth="1"/>
    <col min="21" max="21" width="30.28515625" customWidth="1"/>
    <col min="22" max="22" width="19.28515625" customWidth="1"/>
    <col min="23" max="23" width="19.28515625" bestFit="1" customWidth="1"/>
  </cols>
  <sheetData>
    <row r="1" spans="1:22" x14ac:dyDescent="0.25">
      <c r="A1" s="1" t="s">
        <v>0</v>
      </c>
      <c r="B1" s="1" t="s">
        <v>94</v>
      </c>
      <c r="C1" s="1" t="s">
        <v>187</v>
      </c>
      <c r="D1" s="1" t="s">
        <v>1</v>
      </c>
      <c r="E1" s="1" t="s">
        <v>328</v>
      </c>
      <c r="F1" s="1" t="s">
        <v>4</v>
      </c>
      <c r="G1" s="1" t="s">
        <v>329</v>
      </c>
      <c r="H1" s="1"/>
      <c r="I1" s="15" t="s">
        <v>330</v>
      </c>
      <c r="J1" t="s">
        <v>332</v>
      </c>
    </row>
    <row r="2" spans="1:22" x14ac:dyDescent="0.25">
      <c r="A2" t="s">
        <v>18</v>
      </c>
      <c r="B2" t="s">
        <v>24</v>
      </c>
      <c r="C2" t="s">
        <v>244</v>
      </c>
      <c r="D2" t="s">
        <v>19</v>
      </c>
      <c r="E2" t="s">
        <v>246</v>
      </c>
      <c r="F2" t="s">
        <v>30</v>
      </c>
      <c r="G2" t="s">
        <v>76</v>
      </c>
      <c r="I2" s="16" t="s">
        <v>245</v>
      </c>
      <c r="J2" s="19">
        <v>23</v>
      </c>
      <c r="N2" t="s">
        <v>334</v>
      </c>
      <c r="T2" t="s">
        <v>337</v>
      </c>
    </row>
    <row r="3" spans="1:22" x14ac:dyDescent="0.25">
      <c r="A3" t="s">
        <v>31</v>
      </c>
      <c r="B3" t="s">
        <v>24</v>
      </c>
      <c r="C3" t="s">
        <v>244</v>
      </c>
      <c r="D3" t="s">
        <v>24</v>
      </c>
      <c r="E3" t="s">
        <v>261</v>
      </c>
      <c r="F3" t="s">
        <v>30</v>
      </c>
      <c r="G3" t="s">
        <v>226</v>
      </c>
      <c r="I3" s="17" t="s">
        <v>30</v>
      </c>
      <c r="J3" s="19">
        <v>3</v>
      </c>
      <c r="O3" t="s">
        <v>30</v>
      </c>
      <c r="P3" t="s">
        <v>335</v>
      </c>
      <c r="Q3" t="s">
        <v>25</v>
      </c>
      <c r="R3" t="s">
        <v>110</v>
      </c>
      <c r="T3" t="s">
        <v>30</v>
      </c>
      <c r="U3" t="s">
        <v>25</v>
      </c>
      <c r="V3" t="s">
        <v>110</v>
      </c>
    </row>
    <row r="4" spans="1:22" x14ac:dyDescent="0.25">
      <c r="A4" t="s">
        <v>46</v>
      </c>
      <c r="B4" t="s">
        <v>52</v>
      </c>
      <c r="C4" t="s">
        <v>244</v>
      </c>
      <c r="D4" t="s">
        <v>19</v>
      </c>
      <c r="E4" t="s">
        <v>269</v>
      </c>
      <c r="F4" t="s">
        <v>30</v>
      </c>
      <c r="G4" t="s">
        <v>226</v>
      </c>
      <c r="I4" s="18" t="s">
        <v>333</v>
      </c>
      <c r="J4" s="19">
        <v>1</v>
      </c>
      <c r="K4">
        <f>1/3</f>
        <v>0.33333333333333331</v>
      </c>
      <c r="N4" t="s">
        <v>338</v>
      </c>
      <c r="O4">
        <v>3</v>
      </c>
      <c r="P4">
        <v>4</v>
      </c>
      <c r="Q4">
        <v>14</v>
      </c>
      <c r="R4">
        <v>2</v>
      </c>
      <c r="T4">
        <v>9</v>
      </c>
      <c r="U4">
        <v>15</v>
      </c>
      <c r="V4">
        <v>2</v>
      </c>
    </row>
    <row r="5" spans="1:22" x14ac:dyDescent="0.25">
      <c r="A5" t="s">
        <v>51</v>
      </c>
      <c r="B5" t="s">
        <v>56</v>
      </c>
      <c r="C5" t="s">
        <v>244</v>
      </c>
      <c r="D5" t="s">
        <v>19</v>
      </c>
      <c r="E5" t="s">
        <v>273</v>
      </c>
      <c r="F5" t="s">
        <v>30</v>
      </c>
      <c r="G5" t="s">
        <v>226</v>
      </c>
      <c r="I5" s="18" t="s">
        <v>76</v>
      </c>
      <c r="J5" s="19">
        <v>1</v>
      </c>
      <c r="K5">
        <f t="shared" ref="K5:K6" si="0">1/3</f>
        <v>0.33333333333333331</v>
      </c>
      <c r="N5" t="s">
        <v>76</v>
      </c>
      <c r="O5" s="20">
        <f t="shared" ref="O5:O6" si="1">1/3</f>
        <v>0.33333333333333331</v>
      </c>
      <c r="P5" s="20">
        <f>1/4</f>
        <v>0.25</v>
      </c>
      <c r="Q5" s="20">
        <f>9/14</f>
        <v>0.6428571428571429</v>
      </c>
      <c r="R5" s="20">
        <f>0.5</f>
        <v>0.5</v>
      </c>
      <c r="S5" s="20"/>
      <c r="T5" s="20">
        <f>2/9</f>
        <v>0.22222222222222221</v>
      </c>
      <c r="U5" s="20">
        <f>3/15</f>
        <v>0.2</v>
      </c>
      <c r="V5" s="20">
        <v>0.5</v>
      </c>
    </row>
    <row r="6" spans="1:22" x14ac:dyDescent="0.25">
      <c r="A6" t="s">
        <v>53</v>
      </c>
      <c r="B6" t="s">
        <v>47</v>
      </c>
      <c r="C6" t="s">
        <v>244</v>
      </c>
      <c r="D6" t="s">
        <v>19</v>
      </c>
      <c r="E6" t="s">
        <v>276</v>
      </c>
      <c r="F6" t="s">
        <v>30</v>
      </c>
      <c r="G6" t="s">
        <v>333</v>
      </c>
      <c r="I6" s="18" t="s">
        <v>226</v>
      </c>
      <c r="J6" s="19">
        <v>1</v>
      </c>
      <c r="K6">
        <f t="shared" si="0"/>
        <v>0.33333333333333331</v>
      </c>
      <c r="N6" t="s">
        <v>226</v>
      </c>
      <c r="O6" s="20">
        <f t="shared" si="1"/>
        <v>0.33333333333333331</v>
      </c>
      <c r="P6" s="20">
        <f>2/4</f>
        <v>0.5</v>
      </c>
      <c r="Q6" s="20">
        <f>3/14</f>
        <v>0.21428571428571427</v>
      </c>
      <c r="R6" s="20"/>
      <c r="S6" s="20"/>
      <c r="T6" s="20">
        <f>6/9</f>
        <v>0.66666666666666663</v>
      </c>
      <c r="U6" s="20">
        <f>3/15</f>
        <v>0.2</v>
      </c>
      <c r="V6" s="20"/>
    </row>
    <row r="7" spans="1:22" x14ac:dyDescent="0.25">
      <c r="A7" t="s">
        <v>55</v>
      </c>
      <c r="B7" t="s">
        <v>24</v>
      </c>
      <c r="C7" t="s">
        <v>244</v>
      </c>
      <c r="D7" t="s">
        <v>19</v>
      </c>
      <c r="E7" t="s">
        <v>277</v>
      </c>
      <c r="F7" t="s">
        <v>30</v>
      </c>
      <c r="G7" t="s">
        <v>226</v>
      </c>
      <c r="I7" s="17" t="s">
        <v>89</v>
      </c>
      <c r="J7" s="19">
        <v>4</v>
      </c>
      <c r="N7" t="s">
        <v>333</v>
      </c>
      <c r="O7" s="20">
        <f>1/3</f>
        <v>0.33333333333333331</v>
      </c>
      <c r="P7" s="20">
        <f>1/4</f>
        <v>0.25</v>
      </c>
      <c r="Q7" s="20">
        <f>2/14</f>
        <v>0.14285714285714285</v>
      </c>
      <c r="R7" s="20"/>
      <c r="S7" s="20"/>
      <c r="T7" s="20">
        <f>1/9</f>
        <v>0.1111111111111111</v>
      </c>
      <c r="U7" s="20">
        <f>7/15</f>
        <v>0.46666666666666667</v>
      </c>
      <c r="V7" s="20"/>
    </row>
    <row r="8" spans="1:22" x14ac:dyDescent="0.25">
      <c r="A8" t="s">
        <v>238</v>
      </c>
      <c r="B8" t="s">
        <v>52</v>
      </c>
      <c r="C8" t="s">
        <v>244</v>
      </c>
      <c r="D8" t="s">
        <v>24</v>
      </c>
      <c r="E8" t="s">
        <v>281</v>
      </c>
      <c r="F8" t="s">
        <v>30</v>
      </c>
      <c r="G8" t="s">
        <v>76</v>
      </c>
      <c r="I8" s="18" t="s">
        <v>333</v>
      </c>
      <c r="J8" s="19">
        <v>1</v>
      </c>
      <c r="K8">
        <f>1/4</f>
        <v>0.25</v>
      </c>
      <c r="N8" t="s">
        <v>336</v>
      </c>
      <c r="O8" s="20"/>
      <c r="P8" s="20"/>
      <c r="Q8" s="20"/>
      <c r="R8" s="20">
        <f>0.5</f>
        <v>0.5</v>
      </c>
      <c r="S8" s="20"/>
      <c r="T8" s="20"/>
      <c r="U8" s="20">
        <f>K25+K26</f>
        <v>0.13333333333333333</v>
      </c>
      <c r="V8" s="20">
        <v>0.5</v>
      </c>
    </row>
    <row r="9" spans="1:22" x14ac:dyDescent="0.25">
      <c r="A9" t="s">
        <v>57</v>
      </c>
      <c r="B9" t="s">
        <v>19</v>
      </c>
      <c r="C9" t="s">
        <v>244</v>
      </c>
      <c r="D9" t="s">
        <v>19</v>
      </c>
      <c r="E9" t="s">
        <v>283</v>
      </c>
      <c r="F9" t="s">
        <v>30</v>
      </c>
      <c r="G9" t="s">
        <v>226</v>
      </c>
      <c r="I9" s="18" t="s">
        <v>76</v>
      </c>
      <c r="J9" s="19">
        <v>1</v>
      </c>
      <c r="K9">
        <f>1/4</f>
        <v>0.25</v>
      </c>
    </row>
    <row r="10" spans="1:22" x14ac:dyDescent="0.25">
      <c r="A10" t="s">
        <v>58</v>
      </c>
      <c r="B10" t="s">
        <v>47</v>
      </c>
      <c r="C10" t="s">
        <v>244</v>
      </c>
      <c r="D10" t="s">
        <v>19</v>
      </c>
      <c r="E10" t="s">
        <v>286</v>
      </c>
      <c r="F10" t="s">
        <v>30</v>
      </c>
      <c r="G10" t="s">
        <v>226</v>
      </c>
      <c r="I10" s="18" t="s">
        <v>226</v>
      </c>
      <c r="J10" s="19">
        <v>2</v>
      </c>
      <c r="K10">
        <f>2/4</f>
        <v>0.5</v>
      </c>
    </row>
    <row r="11" spans="1:22" x14ac:dyDescent="0.25">
      <c r="A11" t="s">
        <v>66</v>
      </c>
      <c r="B11" t="s">
        <v>56</v>
      </c>
      <c r="C11" t="s">
        <v>245</v>
      </c>
      <c r="D11" t="s">
        <v>19</v>
      </c>
      <c r="E11" t="s">
        <v>291</v>
      </c>
      <c r="F11" t="s">
        <v>30</v>
      </c>
      <c r="G11" t="s">
        <v>333</v>
      </c>
      <c r="I11" s="17" t="s">
        <v>25</v>
      </c>
      <c r="J11" s="19">
        <v>14</v>
      </c>
    </row>
    <row r="12" spans="1:22" x14ac:dyDescent="0.25">
      <c r="A12" t="s">
        <v>84</v>
      </c>
      <c r="B12" t="s">
        <v>56</v>
      </c>
      <c r="C12" t="s">
        <v>245</v>
      </c>
      <c r="D12" t="s">
        <v>19</v>
      </c>
      <c r="E12" t="s">
        <v>310</v>
      </c>
      <c r="F12" t="s">
        <v>30</v>
      </c>
      <c r="G12" t="s">
        <v>76</v>
      </c>
      <c r="I12" s="18" t="s">
        <v>333</v>
      </c>
      <c r="J12" s="19">
        <v>2</v>
      </c>
      <c r="K12">
        <f>2/14</f>
        <v>0.14285714285714285</v>
      </c>
      <c r="N12" t="s">
        <v>339</v>
      </c>
    </row>
    <row r="13" spans="1:22" x14ac:dyDescent="0.25">
      <c r="A13" t="s">
        <v>93</v>
      </c>
      <c r="B13" t="s">
        <v>52</v>
      </c>
      <c r="C13" t="s">
        <v>245</v>
      </c>
      <c r="D13" t="s">
        <v>47</v>
      </c>
      <c r="E13" t="s">
        <v>325</v>
      </c>
      <c r="F13" t="s">
        <v>30</v>
      </c>
      <c r="G13" t="s">
        <v>226</v>
      </c>
      <c r="I13" s="18" t="s">
        <v>76</v>
      </c>
      <c r="J13" s="19">
        <v>9</v>
      </c>
      <c r="K13">
        <f>9/14</f>
        <v>0.6428571428571429</v>
      </c>
      <c r="N13" t="s">
        <v>340</v>
      </c>
    </row>
    <row r="14" spans="1:22" x14ac:dyDescent="0.25">
      <c r="A14" t="s">
        <v>84</v>
      </c>
      <c r="B14" t="s">
        <v>56</v>
      </c>
      <c r="C14" t="s">
        <v>245</v>
      </c>
      <c r="D14" t="s">
        <v>24</v>
      </c>
      <c r="E14" t="s">
        <v>311</v>
      </c>
      <c r="F14" t="s">
        <v>89</v>
      </c>
      <c r="G14" t="s">
        <v>76</v>
      </c>
      <c r="I14" s="18" t="s">
        <v>226</v>
      </c>
      <c r="J14" s="19">
        <v>3</v>
      </c>
      <c r="K14">
        <f>3/14</f>
        <v>0.21428571428571427</v>
      </c>
    </row>
    <row r="15" spans="1:22" x14ac:dyDescent="0.25">
      <c r="A15" t="s">
        <v>85</v>
      </c>
      <c r="B15" t="s">
        <v>24</v>
      </c>
      <c r="C15" t="s">
        <v>245</v>
      </c>
      <c r="D15" t="s">
        <v>19</v>
      </c>
      <c r="E15" t="s">
        <v>312</v>
      </c>
      <c r="F15" t="s">
        <v>89</v>
      </c>
      <c r="G15" t="s">
        <v>226</v>
      </c>
      <c r="I15" s="17" t="s">
        <v>110</v>
      </c>
      <c r="J15" s="19">
        <v>2</v>
      </c>
    </row>
    <row r="16" spans="1:22" x14ac:dyDescent="0.25">
      <c r="A16" t="s">
        <v>87</v>
      </c>
      <c r="B16" t="s">
        <v>24</v>
      </c>
      <c r="C16" t="s">
        <v>245</v>
      </c>
      <c r="D16" t="s">
        <v>19</v>
      </c>
      <c r="E16" t="s">
        <v>316</v>
      </c>
      <c r="F16" t="s">
        <v>89</v>
      </c>
      <c r="G16" t="s">
        <v>333</v>
      </c>
      <c r="I16" s="18" t="s">
        <v>79</v>
      </c>
      <c r="J16" s="19">
        <v>1</v>
      </c>
      <c r="K16">
        <f>0.5</f>
        <v>0.5</v>
      </c>
    </row>
    <row r="17" spans="1:11" x14ac:dyDescent="0.25">
      <c r="A17" t="s">
        <v>93</v>
      </c>
      <c r="B17" t="s">
        <v>52</v>
      </c>
      <c r="C17" t="s">
        <v>245</v>
      </c>
      <c r="D17" t="s">
        <v>56</v>
      </c>
      <c r="E17" t="s">
        <v>326</v>
      </c>
      <c r="F17" t="s">
        <v>89</v>
      </c>
      <c r="G17" t="s">
        <v>226</v>
      </c>
      <c r="I17" s="18" t="s">
        <v>76</v>
      </c>
      <c r="J17" s="19">
        <v>1</v>
      </c>
      <c r="K17">
        <v>0.5</v>
      </c>
    </row>
    <row r="18" spans="1:11" x14ac:dyDescent="0.25">
      <c r="A18" t="s">
        <v>18</v>
      </c>
      <c r="B18" t="s">
        <v>24</v>
      </c>
      <c r="C18" t="s">
        <v>244</v>
      </c>
      <c r="D18" t="s">
        <v>47</v>
      </c>
      <c r="E18" t="s">
        <v>249</v>
      </c>
      <c r="F18" t="s">
        <v>25</v>
      </c>
      <c r="G18" t="s">
        <v>226</v>
      </c>
      <c r="I18" s="16" t="s">
        <v>244</v>
      </c>
      <c r="J18" s="19">
        <v>26</v>
      </c>
    </row>
    <row r="19" spans="1:11" x14ac:dyDescent="0.25">
      <c r="A19" t="s">
        <v>27</v>
      </c>
      <c r="B19" t="s">
        <v>19</v>
      </c>
      <c r="C19" t="s">
        <v>244</v>
      </c>
      <c r="D19" t="s">
        <v>19</v>
      </c>
      <c r="E19" t="s">
        <v>251</v>
      </c>
      <c r="F19" t="s">
        <v>25</v>
      </c>
      <c r="G19" t="s">
        <v>333</v>
      </c>
      <c r="I19" s="17" t="s">
        <v>30</v>
      </c>
      <c r="J19" s="19">
        <v>9</v>
      </c>
    </row>
    <row r="20" spans="1:11" x14ac:dyDescent="0.25">
      <c r="A20" t="s">
        <v>29</v>
      </c>
      <c r="B20" t="s">
        <v>56</v>
      </c>
      <c r="C20" t="s">
        <v>244</v>
      </c>
      <c r="D20" t="s">
        <v>19</v>
      </c>
      <c r="E20" t="s">
        <v>253</v>
      </c>
      <c r="F20" t="s">
        <v>25</v>
      </c>
      <c r="G20" t="s">
        <v>333</v>
      </c>
      <c r="I20" s="18" t="s">
        <v>333</v>
      </c>
      <c r="J20" s="19">
        <v>1</v>
      </c>
      <c r="K20">
        <f>1/9</f>
        <v>0.1111111111111111</v>
      </c>
    </row>
    <row r="21" spans="1:11" x14ac:dyDescent="0.25">
      <c r="A21" t="s">
        <v>189</v>
      </c>
      <c r="B21" t="s">
        <v>52</v>
      </c>
      <c r="C21" t="s">
        <v>244</v>
      </c>
      <c r="D21" t="s">
        <v>19</v>
      </c>
      <c r="E21" t="s">
        <v>256</v>
      </c>
      <c r="F21" t="s">
        <v>25</v>
      </c>
      <c r="G21" t="s">
        <v>333</v>
      </c>
      <c r="I21" s="18" t="s">
        <v>76</v>
      </c>
      <c r="J21" s="19">
        <v>2</v>
      </c>
      <c r="K21">
        <f>2/9</f>
        <v>0.22222222222222221</v>
      </c>
    </row>
    <row r="22" spans="1:11" x14ac:dyDescent="0.25">
      <c r="A22" t="s">
        <v>31</v>
      </c>
      <c r="B22" t="s">
        <v>24</v>
      </c>
      <c r="C22" t="s">
        <v>244</v>
      </c>
      <c r="D22" t="s">
        <v>19</v>
      </c>
      <c r="E22" t="s">
        <v>260</v>
      </c>
      <c r="F22" t="s">
        <v>25</v>
      </c>
      <c r="G22" t="s">
        <v>333</v>
      </c>
      <c r="I22" s="18" t="s">
        <v>226</v>
      </c>
      <c r="J22" s="19">
        <v>6</v>
      </c>
      <c r="K22">
        <f>6/9</f>
        <v>0.66666666666666663</v>
      </c>
    </row>
    <row r="23" spans="1:11" x14ac:dyDescent="0.25">
      <c r="A23" t="s">
        <v>33</v>
      </c>
      <c r="B23" t="s">
        <v>19</v>
      </c>
      <c r="C23" t="s">
        <v>244</v>
      </c>
      <c r="D23" t="s">
        <v>19</v>
      </c>
      <c r="E23" t="s">
        <v>262</v>
      </c>
      <c r="F23" t="s">
        <v>25</v>
      </c>
      <c r="G23" t="s">
        <v>28</v>
      </c>
      <c r="I23" s="17" t="s">
        <v>25</v>
      </c>
      <c r="J23" s="19">
        <v>15</v>
      </c>
    </row>
    <row r="24" spans="1:11" x14ac:dyDescent="0.25">
      <c r="A24" t="s">
        <v>35</v>
      </c>
      <c r="B24" t="s">
        <v>47</v>
      </c>
      <c r="C24" t="s">
        <v>244</v>
      </c>
      <c r="D24" t="s">
        <v>193</v>
      </c>
      <c r="E24" t="s">
        <v>265</v>
      </c>
      <c r="F24" t="s">
        <v>25</v>
      </c>
      <c r="G24" t="s">
        <v>333</v>
      </c>
      <c r="I24" s="18" t="s">
        <v>333</v>
      </c>
      <c r="J24" s="19">
        <v>7</v>
      </c>
      <c r="K24">
        <f>7/15</f>
        <v>0.46666666666666667</v>
      </c>
    </row>
    <row r="25" spans="1:11" x14ac:dyDescent="0.25">
      <c r="A25" t="s">
        <v>41</v>
      </c>
      <c r="B25" t="s">
        <v>56</v>
      </c>
      <c r="C25" t="s">
        <v>244</v>
      </c>
      <c r="D25" t="s">
        <v>19</v>
      </c>
      <c r="E25" t="s">
        <v>267</v>
      </c>
      <c r="F25" t="s">
        <v>25</v>
      </c>
      <c r="G25" t="s">
        <v>43</v>
      </c>
      <c r="I25" s="18" t="s">
        <v>28</v>
      </c>
      <c r="J25" s="19">
        <v>1</v>
      </c>
      <c r="K25">
        <f>1/15</f>
        <v>6.6666666666666666E-2</v>
      </c>
    </row>
    <row r="26" spans="1:11" x14ac:dyDescent="0.25">
      <c r="A26" t="s">
        <v>46</v>
      </c>
      <c r="B26" t="s">
        <v>52</v>
      </c>
      <c r="C26" t="s">
        <v>244</v>
      </c>
      <c r="D26" t="s">
        <v>47</v>
      </c>
      <c r="E26" t="s">
        <v>271</v>
      </c>
      <c r="F26" t="s">
        <v>25</v>
      </c>
      <c r="G26" t="s">
        <v>226</v>
      </c>
      <c r="I26" s="18" t="s">
        <v>43</v>
      </c>
      <c r="J26" s="19">
        <v>1</v>
      </c>
      <c r="K26">
        <f>1/15</f>
        <v>6.6666666666666666E-2</v>
      </c>
    </row>
    <row r="27" spans="1:11" x14ac:dyDescent="0.25">
      <c r="A27" t="s">
        <v>51</v>
      </c>
      <c r="B27" t="s">
        <v>56</v>
      </c>
      <c r="C27" t="s">
        <v>244</v>
      </c>
      <c r="D27" t="s">
        <v>24</v>
      </c>
      <c r="E27" t="s">
        <v>274</v>
      </c>
      <c r="F27" t="s">
        <v>25</v>
      </c>
      <c r="G27" t="s">
        <v>76</v>
      </c>
      <c r="I27" s="18" t="s">
        <v>76</v>
      </c>
      <c r="J27" s="19">
        <v>3</v>
      </c>
      <c r="K27">
        <f>3/15</f>
        <v>0.2</v>
      </c>
    </row>
    <row r="28" spans="1:11" x14ac:dyDescent="0.25">
      <c r="A28" t="s">
        <v>53</v>
      </c>
      <c r="B28" t="s">
        <v>47</v>
      </c>
      <c r="C28" t="s">
        <v>244</v>
      </c>
      <c r="D28" t="s">
        <v>19</v>
      </c>
      <c r="E28" t="s">
        <v>276</v>
      </c>
      <c r="F28" t="s">
        <v>25</v>
      </c>
      <c r="G28" t="s">
        <v>76</v>
      </c>
      <c r="I28" s="18" t="s">
        <v>226</v>
      </c>
      <c r="J28" s="19">
        <v>3</v>
      </c>
      <c r="K28">
        <f>3/15</f>
        <v>0.2</v>
      </c>
    </row>
    <row r="29" spans="1:11" x14ac:dyDescent="0.25">
      <c r="A29" t="s">
        <v>55</v>
      </c>
      <c r="B29" t="s">
        <v>24</v>
      </c>
      <c r="C29" t="s">
        <v>244</v>
      </c>
      <c r="D29" t="s">
        <v>24</v>
      </c>
      <c r="E29" t="s">
        <v>278</v>
      </c>
      <c r="F29" t="s">
        <v>25</v>
      </c>
      <c r="G29" t="s">
        <v>333</v>
      </c>
      <c r="I29" s="17" t="s">
        <v>110</v>
      </c>
      <c r="J29" s="19">
        <v>2</v>
      </c>
    </row>
    <row r="30" spans="1:11" x14ac:dyDescent="0.25">
      <c r="A30" t="s">
        <v>238</v>
      </c>
      <c r="B30" t="s">
        <v>52</v>
      </c>
      <c r="C30" t="s">
        <v>244</v>
      </c>
      <c r="D30" t="s">
        <v>24</v>
      </c>
      <c r="E30" t="s">
        <v>281</v>
      </c>
      <c r="F30" t="s">
        <v>25</v>
      </c>
      <c r="G30" t="s">
        <v>76</v>
      </c>
      <c r="I30" s="18" t="s">
        <v>50</v>
      </c>
      <c r="J30" s="19">
        <v>1</v>
      </c>
      <c r="K30">
        <f>1/2</f>
        <v>0.5</v>
      </c>
    </row>
    <row r="31" spans="1:11" x14ac:dyDescent="0.25">
      <c r="A31" t="s">
        <v>57</v>
      </c>
      <c r="B31" t="s">
        <v>19</v>
      </c>
      <c r="C31" t="s">
        <v>244</v>
      </c>
      <c r="D31" t="s">
        <v>47</v>
      </c>
      <c r="E31" t="s">
        <v>285</v>
      </c>
      <c r="F31" t="s">
        <v>25</v>
      </c>
      <c r="G31" t="s">
        <v>226</v>
      </c>
      <c r="I31" s="18" t="s">
        <v>76</v>
      </c>
      <c r="J31" s="19">
        <v>1</v>
      </c>
      <c r="K31">
        <f>1/2</f>
        <v>0.5</v>
      </c>
    </row>
    <row r="32" spans="1:11" x14ac:dyDescent="0.25">
      <c r="A32" t="s">
        <v>58</v>
      </c>
      <c r="B32" t="s">
        <v>47</v>
      </c>
      <c r="C32" t="s">
        <v>244</v>
      </c>
      <c r="D32" t="s">
        <v>19</v>
      </c>
      <c r="E32" t="s">
        <v>286</v>
      </c>
      <c r="F32" t="s">
        <v>25</v>
      </c>
      <c r="G32" t="s">
        <v>333</v>
      </c>
      <c r="I32" s="16" t="s">
        <v>331</v>
      </c>
      <c r="J32" s="19">
        <v>49</v>
      </c>
    </row>
    <row r="33" spans="1:7" x14ac:dyDescent="0.25">
      <c r="A33" t="s">
        <v>61</v>
      </c>
      <c r="B33" t="s">
        <v>47</v>
      </c>
      <c r="C33" t="s">
        <v>245</v>
      </c>
      <c r="D33" t="s">
        <v>19</v>
      </c>
      <c r="E33" t="s">
        <v>288</v>
      </c>
      <c r="F33" t="s">
        <v>25</v>
      </c>
      <c r="G33" t="s">
        <v>76</v>
      </c>
    </row>
    <row r="34" spans="1:7" x14ac:dyDescent="0.25">
      <c r="A34" t="s">
        <v>64</v>
      </c>
      <c r="B34" t="s">
        <v>19</v>
      </c>
      <c r="C34" t="s">
        <v>245</v>
      </c>
      <c r="D34" t="s">
        <v>19</v>
      </c>
      <c r="E34" t="s">
        <v>290</v>
      </c>
      <c r="F34" t="s">
        <v>25</v>
      </c>
      <c r="G34" t="s">
        <v>76</v>
      </c>
    </row>
    <row r="35" spans="1:7" x14ac:dyDescent="0.25">
      <c r="A35" t="s">
        <v>66</v>
      </c>
      <c r="B35" t="s">
        <v>56</v>
      </c>
      <c r="C35" t="s">
        <v>245</v>
      </c>
      <c r="D35" t="s">
        <v>47</v>
      </c>
      <c r="E35" t="s">
        <v>293</v>
      </c>
      <c r="F35" t="s">
        <v>25</v>
      </c>
      <c r="G35" t="s">
        <v>76</v>
      </c>
    </row>
    <row r="36" spans="1:7" x14ac:dyDescent="0.25">
      <c r="A36" t="s">
        <v>71</v>
      </c>
      <c r="B36" t="s">
        <v>24</v>
      </c>
      <c r="C36" t="s">
        <v>245</v>
      </c>
      <c r="D36" t="s">
        <v>24</v>
      </c>
      <c r="E36" t="s">
        <v>295</v>
      </c>
      <c r="F36" t="s">
        <v>25</v>
      </c>
      <c r="G36" t="s">
        <v>333</v>
      </c>
    </row>
    <row r="37" spans="1:7" x14ac:dyDescent="0.25">
      <c r="A37" t="s">
        <v>73</v>
      </c>
      <c r="B37" t="s">
        <v>52</v>
      </c>
      <c r="C37" t="s">
        <v>245</v>
      </c>
      <c r="D37" t="s">
        <v>74</v>
      </c>
      <c r="E37" t="s">
        <v>300</v>
      </c>
      <c r="F37" t="s">
        <v>25</v>
      </c>
      <c r="G37" t="s">
        <v>76</v>
      </c>
    </row>
    <row r="38" spans="1:7" x14ac:dyDescent="0.25">
      <c r="A38" t="s">
        <v>80</v>
      </c>
      <c r="B38" t="s">
        <v>52</v>
      </c>
      <c r="C38" t="s">
        <v>245</v>
      </c>
      <c r="D38" t="s">
        <v>47</v>
      </c>
      <c r="E38" t="s">
        <v>305</v>
      </c>
      <c r="F38" t="s">
        <v>25</v>
      </c>
      <c r="G38" t="s">
        <v>333</v>
      </c>
    </row>
    <row r="39" spans="1:7" x14ac:dyDescent="0.25">
      <c r="A39" t="s">
        <v>83</v>
      </c>
      <c r="B39" t="s">
        <v>19</v>
      </c>
      <c r="C39" t="s">
        <v>245</v>
      </c>
      <c r="D39" t="s">
        <v>19</v>
      </c>
      <c r="E39" t="s">
        <v>308</v>
      </c>
      <c r="F39" t="s">
        <v>25</v>
      </c>
      <c r="G39" t="s">
        <v>76</v>
      </c>
    </row>
    <row r="40" spans="1:7" x14ac:dyDescent="0.25">
      <c r="A40" t="s">
        <v>84</v>
      </c>
      <c r="B40" t="s">
        <v>56</v>
      </c>
      <c r="C40" t="s">
        <v>245</v>
      </c>
      <c r="D40" t="s">
        <v>19</v>
      </c>
      <c r="E40" t="s">
        <v>310</v>
      </c>
      <c r="F40" t="s">
        <v>25</v>
      </c>
      <c r="G40" t="s">
        <v>76</v>
      </c>
    </row>
    <row r="41" spans="1:7" x14ac:dyDescent="0.25">
      <c r="A41" t="s">
        <v>85</v>
      </c>
      <c r="B41" t="s">
        <v>24</v>
      </c>
      <c r="C41" t="s">
        <v>245</v>
      </c>
      <c r="D41" t="s">
        <v>19</v>
      </c>
      <c r="E41" t="s">
        <v>312</v>
      </c>
      <c r="F41" t="s">
        <v>25</v>
      </c>
      <c r="G41" t="s">
        <v>76</v>
      </c>
    </row>
    <row r="42" spans="1:7" x14ac:dyDescent="0.25">
      <c r="A42" t="s">
        <v>86</v>
      </c>
      <c r="B42" t="s">
        <v>47</v>
      </c>
      <c r="C42" t="s">
        <v>245</v>
      </c>
      <c r="D42" t="s">
        <v>19</v>
      </c>
      <c r="E42" t="s">
        <v>314</v>
      </c>
      <c r="F42" t="s">
        <v>25</v>
      </c>
      <c r="G42" t="s">
        <v>76</v>
      </c>
    </row>
    <row r="43" spans="1:7" x14ac:dyDescent="0.25">
      <c r="A43" t="s">
        <v>87</v>
      </c>
      <c r="B43" t="s">
        <v>24</v>
      </c>
      <c r="C43" t="s">
        <v>245</v>
      </c>
      <c r="D43" t="s">
        <v>19</v>
      </c>
      <c r="E43" t="s">
        <v>316</v>
      </c>
      <c r="F43" t="s">
        <v>25</v>
      </c>
      <c r="G43" t="s">
        <v>226</v>
      </c>
    </row>
    <row r="44" spans="1:7" x14ac:dyDescent="0.25">
      <c r="A44" t="s">
        <v>90</v>
      </c>
      <c r="B44" t="s">
        <v>19</v>
      </c>
      <c r="C44" t="s">
        <v>245</v>
      </c>
      <c r="D44" t="s">
        <v>47</v>
      </c>
      <c r="E44" t="s">
        <v>317</v>
      </c>
      <c r="F44" t="s">
        <v>25</v>
      </c>
      <c r="G44" t="s">
        <v>76</v>
      </c>
    </row>
    <row r="45" spans="1:7" x14ac:dyDescent="0.25">
      <c r="A45" t="s">
        <v>91</v>
      </c>
      <c r="B45" t="s">
        <v>56</v>
      </c>
      <c r="C45" t="s">
        <v>245</v>
      </c>
      <c r="D45" t="s">
        <v>47</v>
      </c>
      <c r="E45" t="s">
        <v>320</v>
      </c>
      <c r="F45" t="s">
        <v>25</v>
      </c>
      <c r="G45" t="s">
        <v>226</v>
      </c>
    </row>
    <row r="46" spans="1:7" x14ac:dyDescent="0.25">
      <c r="A46" t="s">
        <v>93</v>
      </c>
      <c r="B46" t="s">
        <v>52</v>
      </c>
      <c r="C46" t="s">
        <v>245</v>
      </c>
      <c r="D46" t="s">
        <v>19</v>
      </c>
      <c r="E46" t="s">
        <v>323</v>
      </c>
      <c r="F46" t="s">
        <v>25</v>
      </c>
      <c r="G46" t="s">
        <v>226</v>
      </c>
    </row>
    <row r="47" spans="1:7" x14ac:dyDescent="0.25">
      <c r="A47" t="s">
        <v>46</v>
      </c>
      <c r="B47" t="s">
        <v>52</v>
      </c>
      <c r="C47" t="s">
        <v>244</v>
      </c>
      <c r="D47" t="s">
        <v>56</v>
      </c>
      <c r="E47" t="s">
        <v>272</v>
      </c>
      <c r="F47" t="s">
        <v>110</v>
      </c>
      <c r="G47" t="s">
        <v>50</v>
      </c>
    </row>
    <row r="48" spans="1:7" x14ac:dyDescent="0.25">
      <c r="A48" t="s">
        <v>51</v>
      </c>
      <c r="B48" t="s">
        <v>56</v>
      </c>
      <c r="C48" t="s">
        <v>244</v>
      </c>
      <c r="D48" t="s">
        <v>52</v>
      </c>
      <c r="E48" t="s">
        <v>275</v>
      </c>
      <c r="F48" t="s">
        <v>110</v>
      </c>
      <c r="G48" t="s">
        <v>76</v>
      </c>
    </row>
    <row r="49" spans="1:7" x14ac:dyDescent="0.25">
      <c r="A49" t="s">
        <v>77</v>
      </c>
      <c r="B49" t="s">
        <v>47</v>
      </c>
      <c r="C49" t="s">
        <v>245</v>
      </c>
      <c r="D49" t="s">
        <v>47</v>
      </c>
      <c r="E49" t="s">
        <v>302</v>
      </c>
      <c r="F49" t="s">
        <v>110</v>
      </c>
      <c r="G49" t="s">
        <v>79</v>
      </c>
    </row>
    <row r="50" spans="1:7" x14ac:dyDescent="0.25">
      <c r="A50" t="s">
        <v>91</v>
      </c>
      <c r="B50" t="s">
        <v>56</v>
      </c>
      <c r="C50" t="s">
        <v>245</v>
      </c>
      <c r="D50" t="s">
        <v>56</v>
      </c>
      <c r="E50" t="s">
        <v>321</v>
      </c>
      <c r="F50" t="s">
        <v>110</v>
      </c>
      <c r="G50" t="s">
        <v>76</v>
      </c>
    </row>
  </sheetData>
  <sortState ref="A2:S156">
    <sortCondition ref="F2:F15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topLeftCell="B16" workbookViewId="0">
      <selection activeCell="T30" sqref="T30:T31"/>
    </sheetView>
  </sheetViews>
  <sheetFormatPr defaultRowHeight="15" x14ac:dyDescent="0.25"/>
  <cols>
    <col min="2" max="2" width="14.85546875" customWidth="1"/>
    <col min="3" max="3" width="18" customWidth="1"/>
  </cols>
  <sheetData>
    <row r="1" spans="1:18" s="1" customFormat="1" x14ac:dyDescent="0.25">
      <c r="A1" s="1" t="s">
        <v>0</v>
      </c>
      <c r="B1" s="1" t="s">
        <v>94</v>
      </c>
      <c r="C1" s="1" t="s">
        <v>187</v>
      </c>
      <c r="D1" s="1" t="s">
        <v>1</v>
      </c>
      <c r="E1" s="1" t="s">
        <v>328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25">
      <c r="A2" t="s">
        <v>189</v>
      </c>
      <c r="B2" t="s">
        <v>52</v>
      </c>
      <c r="C2" t="s">
        <v>244</v>
      </c>
      <c r="D2" t="s">
        <v>19</v>
      </c>
      <c r="E2" t="s">
        <v>256</v>
      </c>
      <c r="F2" t="s">
        <v>25</v>
      </c>
      <c r="G2" t="s">
        <v>222</v>
      </c>
      <c r="H2" t="s">
        <v>45</v>
      </c>
      <c r="I2" t="s">
        <v>225</v>
      </c>
      <c r="J2">
        <v>10</v>
      </c>
      <c r="K2" t="s">
        <v>32</v>
      </c>
      <c r="L2" t="s">
        <v>76</v>
      </c>
      <c r="N2">
        <v>1200</v>
      </c>
      <c r="P2" t="s">
        <v>37</v>
      </c>
      <c r="Q2" t="s">
        <v>38</v>
      </c>
      <c r="R2" t="s">
        <v>37</v>
      </c>
    </row>
    <row r="3" spans="1:18" x14ac:dyDescent="0.25">
      <c r="A3" t="s">
        <v>33</v>
      </c>
      <c r="B3" t="s">
        <v>19</v>
      </c>
      <c r="C3" t="s">
        <v>244</v>
      </c>
      <c r="D3" t="s">
        <v>19</v>
      </c>
      <c r="E3" t="s">
        <v>262</v>
      </c>
      <c r="F3" t="s">
        <v>25</v>
      </c>
      <c r="G3" t="s">
        <v>222</v>
      </c>
      <c r="H3" t="s">
        <v>45</v>
      </c>
      <c r="I3" t="s">
        <v>34</v>
      </c>
      <c r="J3">
        <v>10</v>
      </c>
      <c r="K3" t="s">
        <v>32</v>
      </c>
      <c r="L3" t="s">
        <v>28</v>
      </c>
      <c r="N3">
        <v>100</v>
      </c>
      <c r="P3" t="s">
        <v>37</v>
      </c>
      <c r="Q3" t="s">
        <v>37</v>
      </c>
      <c r="R3" t="s">
        <v>37</v>
      </c>
    </row>
    <row r="4" spans="1:18" x14ac:dyDescent="0.25">
      <c r="A4" t="s">
        <v>35</v>
      </c>
      <c r="B4" t="s">
        <v>47</v>
      </c>
      <c r="C4" t="s">
        <v>244</v>
      </c>
      <c r="D4" t="s">
        <v>19</v>
      </c>
      <c r="E4" t="s">
        <v>264</v>
      </c>
      <c r="F4" t="s">
        <v>235</v>
      </c>
      <c r="G4" t="s">
        <v>222</v>
      </c>
      <c r="H4" t="s">
        <v>40</v>
      </c>
      <c r="I4" t="s">
        <v>225</v>
      </c>
      <c r="K4" t="s">
        <v>32</v>
      </c>
      <c r="L4" t="s">
        <v>76</v>
      </c>
      <c r="M4">
        <v>35</v>
      </c>
      <c r="N4">
        <v>20</v>
      </c>
      <c r="O4">
        <v>50</v>
      </c>
      <c r="P4" t="s">
        <v>37</v>
      </c>
      <c r="Q4" t="s">
        <v>37</v>
      </c>
      <c r="R4" t="s">
        <v>37</v>
      </c>
    </row>
    <row r="5" spans="1:18" x14ac:dyDescent="0.25">
      <c r="A5" t="s">
        <v>35</v>
      </c>
      <c r="B5" t="s">
        <v>47</v>
      </c>
      <c r="C5" t="s">
        <v>244</v>
      </c>
      <c r="D5" t="s">
        <v>193</v>
      </c>
      <c r="E5" t="s">
        <v>265</v>
      </c>
      <c r="F5" t="s">
        <v>25</v>
      </c>
      <c r="G5" t="s">
        <v>222</v>
      </c>
      <c r="H5" t="s">
        <v>45</v>
      </c>
      <c r="I5" t="s">
        <v>36</v>
      </c>
      <c r="J5">
        <v>1</v>
      </c>
      <c r="K5" t="s">
        <v>32</v>
      </c>
      <c r="L5" t="s">
        <v>234</v>
      </c>
      <c r="M5">
        <v>75</v>
      </c>
      <c r="P5" t="s">
        <v>37</v>
      </c>
      <c r="Q5" t="s">
        <v>37</v>
      </c>
      <c r="R5" t="s">
        <v>37</v>
      </c>
    </row>
    <row r="6" spans="1:18" x14ac:dyDescent="0.25">
      <c r="A6" t="s">
        <v>51</v>
      </c>
      <c r="B6" t="s">
        <v>56</v>
      </c>
      <c r="C6" t="s">
        <v>244</v>
      </c>
      <c r="D6" t="s">
        <v>24</v>
      </c>
      <c r="E6" t="s">
        <v>274</v>
      </c>
      <c r="F6" t="s">
        <v>25</v>
      </c>
      <c r="G6" t="s">
        <v>222</v>
      </c>
      <c r="H6" t="s">
        <v>40</v>
      </c>
      <c r="I6" t="s">
        <v>225</v>
      </c>
      <c r="J6">
        <v>2</v>
      </c>
      <c r="K6" t="s">
        <v>32</v>
      </c>
      <c r="L6" t="s">
        <v>76</v>
      </c>
      <c r="M6">
        <v>70</v>
      </c>
      <c r="N6">
        <v>60</v>
      </c>
      <c r="O6">
        <v>100</v>
      </c>
      <c r="P6" t="s">
        <v>37</v>
      </c>
      <c r="Q6" t="s">
        <v>38</v>
      </c>
      <c r="R6" t="s">
        <v>37</v>
      </c>
    </row>
    <row r="7" spans="1:18" x14ac:dyDescent="0.25">
      <c r="A7" t="s">
        <v>51</v>
      </c>
      <c r="B7" t="s">
        <v>56</v>
      </c>
      <c r="C7" t="s">
        <v>244</v>
      </c>
      <c r="D7" t="s">
        <v>52</v>
      </c>
      <c r="E7" t="s">
        <v>275</v>
      </c>
      <c r="F7" t="s">
        <v>110</v>
      </c>
      <c r="G7" t="s">
        <v>222</v>
      </c>
      <c r="H7" t="s">
        <v>40</v>
      </c>
      <c r="I7" t="s">
        <v>225</v>
      </c>
      <c r="K7" t="s">
        <v>32</v>
      </c>
      <c r="L7" t="s">
        <v>76</v>
      </c>
      <c r="P7" t="s">
        <v>23</v>
      </c>
      <c r="Q7" t="s">
        <v>23</v>
      </c>
      <c r="R7" t="s">
        <v>23</v>
      </c>
    </row>
    <row r="8" spans="1:18" x14ac:dyDescent="0.25">
      <c r="A8" t="s">
        <v>53</v>
      </c>
      <c r="B8" t="s">
        <v>47</v>
      </c>
      <c r="C8" t="s">
        <v>244</v>
      </c>
      <c r="D8" t="s">
        <v>19</v>
      </c>
      <c r="E8" t="s">
        <v>276</v>
      </c>
      <c r="F8" t="s">
        <v>30</v>
      </c>
      <c r="G8" t="s">
        <v>222</v>
      </c>
      <c r="H8" t="s">
        <v>40</v>
      </c>
      <c r="I8" t="s">
        <v>225</v>
      </c>
      <c r="J8">
        <v>20</v>
      </c>
      <c r="K8" t="s">
        <v>32</v>
      </c>
      <c r="L8" t="s">
        <v>76</v>
      </c>
      <c r="M8">
        <v>175</v>
      </c>
      <c r="N8">
        <v>150</v>
      </c>
      <c r="O8">
        <v>200</v>
      </c>
      <c r="P8" t="s">
        <v>37</v>
      </c>
      <c r="Q8" t="s">
        <v>38</v>
      </c>
      <c r="R8" t="s">
        <v>37</v>
      </c>
    </row>
    <row r="9" spans="1:18" x14ac:dyDescent="0.25">
      <c r="A9" t="s">
        <v>53</v>
      </c>
      <c r="B9" t="s">
        <v>47</v>
      </c>
      <c r="C9" t="s">
        <v>244</v>
      </c>
      <c r="D9" t="s">
        <v>19</v>
      </c>
      <c r="E9" t="s">
        <v>276</v>
      </c>
      <c r="F9" t="s">
        <v>25</v>
      </c>
      <c r="G9" t="s">
        <v>222</v>
      </c>
      <c r="H9" t="s">
        <v>45</v>
      </c>
      <c r="I9" t="s">
        <v>36</v>
      </c>
      <c r="J9">
        <v>25</v>
      </c>
      <c r="K9" t="s">
        <v>32</v>
      </c>
      <c r="L9" t="s">
        <v>76</v>
      </c>
      <c r="M9">
        <v>65</v>
      </c>
      <c r="P9" t="s">
        <v>37</v>
      </c>
      <c r="Q9" t="s">
        <v>38</v>
      </c>
      <c r="R9" t="s">
        <v>37</v>
      </c>
    </row>
    <row r="10" spans="1:18" x14ac:dyDescent="0.25">
      <c r="A10" t="s">
        <v>55</v>
      </c>
      <c r="B10" t="s">
        <v>24</v>
      </c>
      <c r="C10" t="s">
        <v>244</v>
      </c>
      <c r="D10" t="s">
        <v>56</v>
      </c>
      <c r="E10" t="s">
        <v>279</v>
      </c>
      <c r="F10" t="s">
        <v>25</v>
      </c>
      <c r="G10" t="s">
        <v>222</v>
      </c>
      <c r="H10" t="s">
        <v>45</v>
      </c>
      <c r="I10" t="s">
        <v>225</v>
      </c>
      <c r="J10">
        <v>8</v>
      </c>
      <c r="K10" t="s">
        <v>32</v>
      </c>
      <c r="L10" t="s">
        <v>76</v>
      </c>
      <c r="M10">
        <v>100</v>
      </c>
      <c r="P10" t="s">
        <v>38</v>
      </c>
      <c r="Q10" t="s">
        <v>37</v>
      </c>
      <c r="R10" t="s">
        <v>37</v>
      </c>
    </row>
    <row r="11" spans="1:18" x14ac:dyDescent="0.25">
      <c r="A11" t="s">
        <v>238</v>
      </c>
      <c r="B11" t="s">
        <v>52</v>
      </c>
      <c r="C11" t="s">
        <v>244</v>
      </c>
      <c r="D11" t="s">
        <v>24</v>
      </c>
      <c r="E11" t="s">
        <v>281</v>
      </c>
      <c r="F11" t="s">
        <v>30</v>
      </c>
      <c r="G11" t="s">
        <v>222</v>
      </c>
      <c r="H11" t="s">
        <v>40</v>
      </c>
      <c r="I11" t="s">
        <v>40</v>
      </c>
      <c r="K11" t="s">
        <v>32</v>
      </c>
      <c r="L11" t="s">
        <v>76</v>
      </c>
      <c r="M11">
        <v>100</v>
      </c>
      <c r="N11">
        <v>150</v>
      </c>
      <c r="O11">
        <v>200</v>
      </c>
      <c r="P11" t="s">
        <v>37</v>
      </c>
      <c r="Q11" t="s">
        <v>38</v>
      </c>
      <c r="R11" t="s">
        <v>37</v>
      </c>
    </row>
    <row r="12" spans="1:18" x14ac:dyDescent="0.25">
      <c r="A12" t="s">
        <v>61</v>
      </c>
      <c r="B12" t="s">
        <v>47</v>
      </c>
      <c r="C12" t="s">
        <v>245</v>
      </c>
      <c r="D12" t="s">
        <v>19</v>
      </c>
      <c r="E12" t="s">
        <v>288</v>
      </c>
      <c r="F12" t="s">
        <v>25</v>
      </c>
      <c r="G12" t="s">
        <v>222</v>
      </c>
      <c r="H12" t="s">
        <v>45</v>
      </c>
      <c r="I12" t="s">
        <v>225</v>
      </c>
      <c r="J12">
        <v>10</v>
      </c>
      <c r="K12" t="s">
        <v>32</v>
      </c>
      <c r="L12" t="s">
        <v>76</v>
      </c>
      <c r="O12">
        <v>100</v>
      </c>
      <c r="P12" t="s">
        <v>37</v>
      </c>
      <c r="Q12" t="s">
        <v>38</v>
      </c>
      <c r="R12" t="s">
        <v>37</v>
      </c>
    </row>
    <row r="13" spans="1:18" x14ac:dyDescent="0.25">
      <c r="A13" t="s">
        <v>64</v>
      </c>
      <c r="B13" t="s">
        <v>19</v>
      </c>
      <c r="C13" t="s">
        <v>245</v>
      </c>
      <c r="D13" t="s">
        <v>19</v>
      </c>
      <c r="E13" t="s">
        <v>290</v>
      </c>
      <c r="F13" t="s">
        <v>25</v>
      </c>
      <c r="G13" t="s">
        <v>222</v>
      </c>
      <c r="H13" t="s">
        <v>45</v>
      </c>
      <c r="I13" t="s">
        <v>65</v>
      </c>
      <c r="J13">
        <v>2</v>
      </c>
      <c r="K13" t="s">
        <v>32</v>
      </c>
      <c r="L13" t="s">
        <v>76</v>
      </c>
      <c r="M13">
        <v>350</v>
      </c>
      <c r="N13">
        <v>350</v>
      </c>
      <c r="O13">
        <v>350</v>
      </c>
      <c r="P13" t="s">
        <v>37</v>
      </c>
      <c r="Q13" t="s">
        <v>38</v>
      </c>
      <c r="R13" t="s">
        <v>37</v>
      </c>
    </row>
    <row r="14" spans="1:18" x14ac:dyDescent="0.25">
      <c r="A14" t="s">
        <v>66</v>
      </c>
      <c r="B14" t="s">
        <v>56</v>
      </c>
      <c r="C14" t="s">
        <v>245</v>
      </c>
      <c r="D14" t="s">
        <v>47</v>
      </c>
      <c r="E14" t="s">
        <v>293</v>
      </c>
      <c r="F14" t="s">
        <v>70</v>
      </c>
      <c r="G14" t="s">
        <v>222</v>
      </c>
      <c r="H14" t="s">
        <v>45</v>
      </c>
      <c r="I14" t="s">
        <v>225</v>
      </c>
      <c r="J14">
        <v>5</v>
      </c>
      <c r="K14" t="s">
        <v>68</v>
      </c>
      <c r="L14" t="s">
        <v>76</v>
      </c>
      <c r="M14">
        <v>275</v>
      </c>
      <c r="N14">
        <v>250</v>
      </c>
      <c r="O14">
        <v>300</v>
      </c>
      <c r="P14" t="s">
        <v>37</v>
      </c>
      <c r="Q14" t="s">
        <v>38</v>
      </c>
      <c r="R14" t="s">
        <v>37</v>
      </c>
    </row>
    <row r="15" spans="1:18" x14ac:dyDescent="0.25">
      <c r="A15" t="s">
        <v>66</v>
      </c>
      <c r="B15" t="s">
        <v>56</v>
      </c>
      <c r="C15" t="s">
        <v>245</v>
      </c>
      <c r="D15" t="s">
        <v>47</v>
      </c>
      <c r="E15" t="s">
        <v>293</v>
      </c>
      <c r="F15" t="s">
        <v>25</v>
      </c>
      <c r="G15" t="s">
        <v>222</v>
      </c>
      <c r="H15" t="s">
        <v>45</v>
      </c>
      <c r="I15" t="s">
        <v>67</v>
      </c>
      <c r="J15">
        <v>10</v>
      </c>
      <c r="K15" t="s">
        <v>68</v>
      </c>
      <c r="L15" t="s">
        <v>76</v>
      </c>
      <c r="M15">
        <v>275</v>
      </c>
      <c r="N15">
        <v>250</v>
      </c>
      <c r="O15">
        <v>300</v>
      </c>
      <c r="P15" t="s">
        <v>37</v>
      </c>
      <c r="Q15" t="s">
        <v>38</v>
      </c>
      <c r="R15" t="s">
        <v>37</v>
      </c>
    </row>
    <row r="16" spans="1:18" x14ac:dyDescent="0.25">
      <c r="A16" t="s">
        <v>71</v>
      </c>
      <c r="B16" t="s">
        <v>24</v>
      </c>
      <c r="C16" t="s">
        <v>245</v>
      </c>
      <c r="D16" t="s">
        <v>24</v>
      </c>
      <c r="E16" t="s">
        <v>295</v>
      </c>
      <c r="F16" t="s">
        <v>25</v>
      </c>
      <c r="G16" t="s">
        <v>222</v>
      </c>
      <c r="H16" t="s">
        <v>45</v>
      </c>
      <c r="I16" t="s">
        <v>225</v>
      </c>
      <c r="J16">
        <v>3</v>
      </c>
      <c r="K16" t="s">
        <v>32</v>
      </c>
      <c r="L16" t="s">
        <v>76</v>
      </c>
      <c r="N16">
        <v>125</v>
      </c>
      <c r="O16">
        <v>150</v>
      </c>
      <c r="P16" t="s">
        <v>37</v>
      </c>
      <c r="Q16" t="s">
        <v>38</v>
      </c>
      <c r="R16" t="s">
        <v>37</v>
      </c>
    </row>
    <row r="17" spans="1:20" x14ac:dyDescent="0.25">
      <c r="A17" t="s">
        <v>80</v>
      </c>
      <c r="B17" t="s">
        <v>52</v>
      </c>
      <c r="C17" t="s">
        <v>245</v>
      </c>
      <c r="D17" t="s">
        <v>47</v>
      </c>
      <c r="E17" t="s">
        <v>305</v>
      </c>
      <c r="F17" t="s">
        <v>25</v>
      </c>
      <c r="G17" t="s">
        <v>222</v>
      </c>
      <c r="H17" t="s">
        <v>45</v>
      </c>
      <c r="I17" t="s">
        <v>225</v>
      </c>
      <c r="J17">
        <v>10</v>
      </c>
      <c r="K17" t="s">
        <v>32</v>
      </c>
      <c r="L17" t="s">
        <v>76</v>
      </c>
      <c r="O17">
        <v>100</v>
      </c>
      <c r="P17" t="s">
        <v>38</v>
      </c>
      <c r="Q17" t="s">
        <v>37</v>
      </c>
      <c r="R17" t="s">
        <v>37</v>
      </c>
    </row>
    <row r="18" spans="1:20" x14ac:dyDescent="0.25">
      <c r="A18" t="s">
        <v>83</v>
      </c>
      <c r="B18" t="s">
        <v>19</v>
      </c>
      <c r="C18" t="s">
        <v>245</v>
      </c>
      <c r="D18" t="s">
        <v>19</v>
      </c>
      <c r="E18" t="s">
        <v>308</v>
      </c>
      <c r="F18" t="s">
        <v>25</v>
      </c>
      <c r="G18" t="s">
        <v>222</v>
      </c>
      <c r="H18" t="s">
        <v>45</v>
      </c>
      <c r="I18" t="s">
        <v>225</v>
      </c>
      <c r="J18">
        <v>4</v>
      </c>
      <c r="K18" t="s">
        <v>32</v>
      </c>
      <c r="L18" t="s">
        <v>76</v>
      </c>
      <c r="M18">
        <v>100</v>
      </c>
      <c r="N18">
        <v>100</v>
      </c>
      <c r="O18">
        <v>100</v>
      </c>
      <c r="P18" t="s">
        <v>37</v>
      </c>
      <c r="Q18" t="s">
        <v>38</v>
      </c>
      <c r="R18" t="s">
        <v>37</v>
      </c>
    </row>
    <row r="19" spans="1:20" x14ac:dyDescent="0.25">
      <c r="A19" t="s">
        <v>84</v>
      </c>
      <c r="B19" t="s">
        <v>56</v>
      </c>
      <c r="C19" t="s">
        <v>245</v>
      </c>
      <c r="D19" t="s">
        <v>19</v>
      </c>
      <c r="E19" t="s">
        <v>310</v>
      </c>
      <c r="F19" t="s">
        <v>30</v>
      </c>
      <c r="G19" t="s">
        <v>222</v>
      </c>
      <c r="H19" t="s">
        <v>40</v>
      </c>
      <c r="I19" t="s">
        <v>225</v>
      </c>
      <c r="J19">
        <v>2</v>
      </c>
      <c r="K19" t="s">
        <v>32</v>
      </c>
      <c r="L19" t="s">
        <v>76</v>
      </c>
      <c r="M19">
        <v>200</v>
      </c>
      <c r="P19" t="s">
        <v>37</v>
      </c>
      <c r="Q19" t="s">
        <v>38</v>
      </c>
      <c r="R19" t="s">
        <v>37</v>
      </c>
    </row>
    <row r="20" spans="1:20" x14ac:dyDescent="0.25">
      <c r="A20" t="s">
        <v>84</v>
      </c>
      <c r="B20" t="s">
        <v>56</v>
      </c>
      <c r="C20" t="s">
        <v>245</v>
      </c>
      <c r="D20" t="s">
        <v>19</v>
      </c>
      <c r="E20" t="s">
        <v>310</v>
      </c>
      <c r="F20" t="s">
        <v>25</v>
      </c>
      <c r="G20" t="s">
        <v>222</v>
      </c>
      <c r="H20" t="s">
        <v>45</v>
      </c>
      <c r="I20" t="s">
        <v>36</v>
      </c>
      <c r="J20">
        <v>2</v>
      </c>
      <c r="K20" t="s">
        <v>32</v>
      </c>
      <c r="L20" t="s">
        <v>76</v>
      </c>
      <c r="M20">
        <v>300</v>
      </c>
      <c r="O20">
        <v>300</v>
      </c>
      <c r="P20" t="s">
        <v>37</v>
      </c>
      <c r="Q20" t="s">
        <v>38</v>
      </c>
      <c r="R20" t="s">
        <v>37</v>
      </c>
    </row>
    <row r="21" spans="1:20" x14ac:dyDescent="0.25">
      <c r="A21" t="s">
        <v>84</v>
      </c>
      <c r="B21" t="s">
        <v>56</v>
      </c>
      <c r="C21" t="s">
        <v>245</v>
      </c>
      <c r="D21" t="s">
        <v>24</v>
      </c>
      <c r="E21" t="s">
        <v>311</v>
      </c>
      <c r="F21" t="s">
        <v>89</v>
      </c>
      <c r="G21" t="s">
        <v>222</v>
      </c>
      <c r="H21" t="s">
        <v>45</v>
      </c>
      <c r="I21" t="s">
        <v>225</v>
      </c>
      <c r="J21">
        <v>2</v>
      </c>
      <c r="K21" t="s">
        <v>32</v>
      </c>
      <c r="L21" t="s">
        <v>76</v>
      </c>
      <c r="M21">
        <v>250</v>
      </c>
      <c r="P21" t="s">
        <v>37</v>
      </c>
      <c r="Q21" t="s">
        <v>38</v>
      </c>
      <c r="R21" t="s">
        <v>37</v>
      </c>
    </row>
    <row r="22" spans="1:20" x14ac:dyDescent="0.25">
      <c r="A22" t="s">
        <v>85</v>
      </c>
      <c r="B22" t="s">
        <v>24</v>
      </c>
      <c r="C22" t="s">
        <v>245</v>
      </c>
      <c r="D22" t="s">
        <v>19</v>
      </c>
      <c r="E22" t="s">
        <v>312</v>
      </c>
      <c r="F22" t="s">
        <v>25</v>
      </c>
      <c r="G22" t="s">
        <v>222</v>
      </c>
      <c r="H22" t="s">
        <v>45</v>
      </c>
      <c r="I22" t="s">
        <v>225</v>
      </c>
      <c r="J22">
        <v>20</v>
      </c>
      <c r="K22" t="s">
        <v>32</v>
      </c>
      <c r="L22" t="s">
        <v>76</v>
      </c>
      <c r="M22">
        <v>100</v>
      </c>
      <c r="O22">
        <v>130</v>
      </c>
      <c r="P22" t="s">
        <v>37</v>
      </c>
      <c r="Q22" t="s">
        <v>37</v>
      </c>
      <c r="R22" t="s">
        <v>37</v>
      </c>
    </row>
    <row r="23" spans="1:20" x14ac:dyDescent="0.25">
      <c r="A23" t="s">
        <v>86</v>
      </c>
      <c r="B23" t="s">
        <v>47</v>
      </c>
      <c r="C23" t="s">
        <v>245</v>
      </c>
      <c r="D23" t="s">
        <v>243</v>
      </c>
      <c r="E23" t="s">
        <v>315</v>
      </c>
      <c r="F23" t="s">
        <v>25</v>
      </c>
      <c r="G23" t="s">
        <v>222</v>
      </c>
      <c r="H23" t="s">
        <v>45</v>
      </c>
      <c r="I23" t="s">
        <v>225</v>
      </c>
      <c r="J23">
        <v>10</v>
      </c>
      <c r="K23" t="s">
        <v>32</v>
      </c>
      <c r="L23" t="s">
        <v>76</v>
      </c>
      <c r="M23">
        <v>250</v>
      </c>
      <c r="P23" t="s">
        <v>37</v>
      </c>
      <c r="Q23" t="s">
        <v>38</v>
      </c>
      <c r="R23" t="s">
        <v>37</v>
      </c>
    </row>
    <row r="24" spans="1:20" x14ac:dyDescent="0.25">
      <c r="A24" t="s">
        <v>87</v>
      </c>
      <c r="B24" t="s">
        <v>24</v>
      </c>
      <c r="C24" t="s">
        <v>245</v>
      </c>
      <c r="D24" t="s">
        <v>19</v>
      </c>
      <c r="E24" t="s">
        <v>316</v>
      </c>
      <c r="F24" t="s">
        <v>89</v>
      </c>
      <c r="G24" t="s">
        <v>222</v>
      </c>
      <c r="H24" t="s">
        <v>40</v>
      </c>
      <c r="I24" t="s">
        <v>225</v>
      </c>
      <c r="J24">
        <v>2</v>
      </c>
      <c r="K24" t="s">
        <v>32</v>
      </c>
      <c r="L24" t="s">
        <v>76</v>
      </c>
      <c r="N24">
        <v>200</v>
      </c>
      <c r="P24" t="s">
        <v>37</v>
      </c>
      <c r="Q24" t="s">
        <v>38</v>
      </c>
      <c r="R24" t="s">
        <v>37</v>
      </c>
    </row>
    <row r="25" spans="1:20" x14ac:dyDescent="0.25">
      <c r="A25" t="s">
        <v>90</v>
      </c>
      <c r="B25" t="s">
        <v>19</v>
      </c>
      <c r="C25" t="s">
        <v>245</v>
      </c>
      <c r="D25" t="s">
        <v>47</v>
      </c>
      <c r="E25" t="s">
        <v>317</v>
      </c>
      <c r="F25" t="s">
        <v>25</v>
      </c>
      <c r="G25" t="s">
        <v>222</v>
      </c>
      <c r="H25" t="s">
        <v>40</v>
      </c>
      <c r="I25" t="s">
        <v>225</v>
      </c>
      <c r="J25">
        <v>16</v>
      </c>
      <c r="K25" t="s">
        <v>32</v>
      </c>
      <c r="L25" t="s">
        <v>76</v>
      </c>
      <c r="N25">
        <v>150</v>
      </c>
      <c r="O25">
        <v>200</v>
      </c>
      <c r="P25" t="s">
        <v>38</v>
      </c>
      <c r="Q25" t="s">
        <v>37</v>
      </c>
      <c r="R25" t="s">
        <v>37</v>
      </c>
    </row>
    <row r="26" spans="1:20" x14ac:dyDescent="0.25">
      <c r="A26" t="s">
        <v>91</v>
      </c>
      <c r="B26" t="s">
        <v>56</v>
      </c>
      <c r="C26" t="s">
        <v>245</v>
      </c>
      <c r="D26" t="s">
        <v>56</v>
      </c>
      <c r="E26" t="s">
        <v>321</v>
      </c>
      <c r="F26" t="s">
        <v>110</v>
      </c>
      <c r="G26" t="s">
        <v>222</v>
      </c>
      <c r="H26" t="s">
        <v>45</v>
      </c>
      <c r="I26" t="s">
        <v>78</v>
      </c>
      <c r="J26">
        <v>4</v>
      </c>
      <c r="K26" t="s">
        <v>32</v>
      </c>
      <c r="L26" t="s">
        <v>76</v>
      </c>
      <c r="M26">
        <v>55</v>
      </c>
      <c r="N26">
        <v>50</v>
      </c>
      <c r="O26">
        <v>60</v>
      </c>
      <c r="P26" t="s">
        <v>37</v>
      </c>
      <c r="Q26" t="s">
        <v>37</v>
      </c>
      <c r="R26" t="s">
        <v>38</v>
      </c>
    </row>
    <row r="29" spans="1:20" x14ac:dyDescent="0.25">
      <c r="B29" s="15" t="s">
        <v>330</v>
      </c>
      <c r="C29" t="s">
        <v>343</v>
      </c>
      <c r="E29" t="s">
        <v>330</v>
      </c>
      <c r="F29" t="s">
        <v>342</v>
      </c>
      <c r="H29" t="s">
        <v>330</v>
      </c>
      <c r="I29" t="s">
        <v>341</v>
      </c>
      <c r="K29" t="s">
        <v>330</v>
      </c>
      <c r="L29" t="s">
        <v>343</v>
      </c>
    </row>
    <row r="30" spans="1:20" x14ac:dyDescent="0.25">
      <c r="B30" s="16" t="s">
        <v>245</v>
      </c>
      <c r="C30" s="19">
        <v>98.529465417993393</v>
      </c>
      <c r="E30" t="s">
        <v>245</v>
      </c>
      <c r="H30" t="s">
        <v>245</v>
      </c>
      <c r="K30" t="s">
        <v>245</v>
      </c>
      <c r="O30" t="s">
        <v>334</v>
      </c>
      <c r="Q30" t="s">
        <v>337</v>
      </c>
      <c r="T30" t="s">
        <v>344</v>
      </c>
    </row>
    <row r="31" spans="1:20" x14ac:dyDescent="0.25">
      <c r="B31" s="17" t="s">
        <v>30</v>
      </c>
      <c r="C31" s="19">
        <v>53.033008588991066</v>
      </c>
      <c r="E31" t="s">
        <v>30</v>
      </c>
      <c r="F31">
        <v>237.5</v>
      </c>
      <c r="H31" t="s">
        <v>30</v>
      </c>
      <c r="I31">
        <v>2</v>
      </c>
      <c r="K31" t="s">
        <v>30</v>
      </c>
      <c r="L31">
        <v>53.033008588991066</v>
      </c>
      <c r="N31" t="s">
        <v>30</v>
      </c>
      <c r="O31" s="23">
        <v>237.5</v>
      </c>
      <c r="P31" s="23">
        <f>L31/SQRT(I31)</f>
        <v>37.5</v>
      </c>
      <c r="Q31" s="23">
        <v>137.5</v>
      </c>
      <c r="R31" s="23">
        <f>L36/SQRT(I36)</f>
        <v>37.5</v>
      </c>
      <c r="T31">
        <v>85.1</v>
      </c>
    </row>
    <row r="32" spans="1:20" x14ac:dyDescent="0.25">
      <c r="B32" s="17" t="s">
        <v>89</v>
      </c>
      <c r="C32" s="19" t="e">
        <v>#DIV/0!</v>
      </c>
      <c r="E32" t="s">
        <v>89</v>
      </c>
      <c r="F32">
        <v>250</v>
      </c>
      <c r="H32" t="s">
        <v>89</v>
      </c>
      <c r="I32">
        <v>1</v>
      </c>
      <c r="K32" t="s">
        <v>89</v>
      </c>
      <c r="L32" t="e">
        <v>#DIV/0!</v>
      </c>
      <c r="N32" t="s">
        <v>25</v>
      </c>
      <c r="O32" s="23">
        <v>229.16666666666666</v>
      </c>
      <c r="P32" s="23">
        <f>L33/SQRT(I33)</f>
        <v>43.019698330467683</v>
      </c>
      <c r="Q32" s="23">
        <v>77.5</v>
      </c>
      <c r="R32" s="23">
        <f>L37/SQRT(4)</f>
        <v>7.7728158775740122</v>
      </c>
    </row>
    <row r="33" spans="2:18" x14ac:dyDescent="0.25">
      <c r="B33" s="17" t="s">
        <v>25</v>
      </c>
      <c r="C33" s="19">
        <v>105.3763097981072</v>
      </c>
      <c r="E33" t="s">
        <v>25</v>
      </c>
      <c r="F33">
        <v>229.16666666666666</v>
      </c>
      <c r="H33" t="s">
        <v>25</v>
      </c>
      <c r="I33">
        <v>6</v>
      </c>
      <c r="K33" t="s">
        <v>25</v>
      </c>
      <c r="L33">
        <v>105.3763097981072</v>
      </c>
    </row>
    <row r="34" spans="2:18" x14ac:dyDescent="0.25">
      <c r="B34" s="17" t="s">
        <v>110</v>
      </c>
      <c r="C34" s="19" t="e">
        <v>#DIV/0!</v>
      </c>
      <c r="E34" t="s">
        <v>110</v>
      </c>
      <c r="F34">
        <v>55</v>
      </c>
      <c r="H34" t="s">
        <v>110</v>
      </c>
      <c r="I34">
        <v>1</v>
      </c>
      <c r="K34" t="s">
        <v>110</v>
      </c>
      <c r="L34" t="e">
        <v>#DIV/0!</v>
      </c>
      <c r="O34" t="s">
        <v>334</v>
      </c>
      <c r="Q34" t="s">
        <v>337</v>
      </c>
    </row>
    <row r="35" spans="2:18" x14ac:dyDescent="0.25">
      <c r="B35" s="16" t="s">
        <v>244</v>
      </c>
      <c r="C35" s="19">
        <v>44.131837120372033</v>
      </c>
      <c r="E35" t="s">
        <v>244</v>
      </c>
      <c r="H35" t="s">
        <v>244</v>
      </c>
      <c r="K35" t="s">
        <v>244</v>
      </c>
      <c r="N35" t="s">
        <v>30</v>
      </c>
      <c r="O35" s="22">
        <f>O31/85.1</f>
        <v>2.7908343125734434</v>
      </c>
      <c r="P35" s="21">
        <f t="shared" ref="P35:R35" si="0">P31/85.1</f>
        <v>0.44065804935370156</v>
      </c>
      <c r="Q35" s="22">
        <f t="shared" si="0"/>
        <v>1.6157461809635725</v>
      </c>
      <c r="R35" s="21">
        <f t="shared" si="0"/>
        <v>0.44065804935370156</v>
      </c>
    </row>
    <row r="36" spans="2:18" x14ac:dyDescent="0.25">
      <c r="B36" s="17" t="s">
        <v>30</v>
      </c>
      <c r="C36" s="19">
        <v>53.033008588991066</v>
      </c>
      <c r="E36" t="s">
        <v>30</v>
      </c>
      <c r="F36">
        <v>137.5</v>
      </c>
      <c r="H36" t="s">
        <v>30</v>
      </c>
      <c r="I36">
        <v>2</v>
      </c>
      <c r="K36" t="s">
        <v>30</v>
      </c>
      <c r="L36">
        <v>53.033008588991066</v>
      </c>
      <c r="N36" t="s">
        <v>25</v>
      </c>
      <c r="O36" s="22">
        <f>O32/85.1</f>
        <v>2.6929103016059539</v>
      </c>
      <c r="P36" s="21">
        <f t="shared" ref="P36:R36" si="1">P32/85.1</f>
        <v>0.50551936933569552</v>
      </c>
      <c r="Q36" s="22">
        <f t="shared" si="1"/>
        <v>0.91069330199764986</v>
      </c>
      <c r="R36" s="21">
        <f t="shared" si="1"/>
        <v>9.1337436869259839E-2</v>
      </c>
    </row>
    <row r="37" spans="2:18" x14ac:dyDescent="0.25">
      <c r="B37" s="17" t="s">
        <v>25</v>
      </c>
      <c r="C37" s="19">
        <v>15.545631755148024</v>
      </c>
      <c r="E37" t="s">
        <v>25</v>
      </c>
      <c r="F37">
        <v>77.5</v>
      </c>
      <c r="H37" t="s">
        <v>25</v>
      </c>
      <c r="I37">
        <v>4</v>
      </c>
      <c r="K37" t="s">
        <v>25</v>
      </c>
      <c r="L37">
        <v>15.545631755148024</v>
      </c>
    </row>
    <row r="38" spans="2:18" x14ac:dyDescent="0.25">
      <c r="B38" s="17" t="s">
        <v>235</v>
      </c>
      <c r="C38" s="19" t="e">
        <v>#DIV/0!</v>
      </c>
      <c r="E38" t="s">
        <v>235</v>
      </c>
      <c r="F38">
        <v>35</v>
      </c>
      <c r="H38" t="s">
        <v>235</v>
      </c>
      <c r="I38">
        <v>1</v>
      </c>
      <c r="K38" t="s">
        <v>235</v>
      </c>
      <c r="L38" t="e">
        <v>#DIV/0!</v>
      </c>
      <c r="O38" t="s">
        <v>334</v>
      </c>
      <c r="Q38" t="s">
        <v>337</v>
      </c>
    </row>
    <row r="39" spans="2:18" x14ac:dyDescent="0.25">
      <c r="B39" s="17" t="s">
        <v>110</v>
      </c>
      <c r="C39" s="19"/>
      <c r="E39" t="s">
        <v>110</v>
      </c>
      <c r="H39" t="s">
        <v>110</v>
      </c>
      <c r="K39" t="s">
        <v>110</v>
      </c>
      <c r="O39" t="s">
        <v>45</v>
      </c>
      <c r="P39" t="s">
        <v>40</v>
      </c>
      <c r="Q39" t="s">
        <v>45</v>
      </c>
      <c r="R39" t="s">
        <v>40</v>
      </c>
    </row>
    <row r="40" spans="2:18" x14ac:dyDescent="0.25">
      <c r="B40" s="16" t="s">
        <v>331</v>
      </c>
      <c r="C40" s="19">
        <v>101.67259304488397</v>
      </c>
      <c r="E40" t="s">
        <v>331</v>
      </c>
      <c r="F40">
        <v>163.23529411764707</v>
      </c>
      <c r="H40" t="s">
        <v>331</v>
      </c>
      <c r="I40">
        <v>17</v>
      </c>
      <c r="K40" t="s">
        <v>331</v>
      </c>
      <c r="L40">
        <v>101.67259304488397</v>
      </c>
      <c r="N40" t="s">
        <v>30</v>
      </c>
      <c r="O40" s="20">
        <v>0.5</v>
      </c>
      <c r="P40" s="20">
        <v>0.5</v>
      </c>
      <c r="Q40" s="20"/>
      <c r="R40" s="20">
        <v>1</v>
      </c>
    </row>
    <row r="41" spans="2:18" x14ac:dyDescent="0.25">
      <c r="N41" t="s">
        <v>25</v>
      </c>
      <c r="O41" s="20">
        <v>1</v>
      </c>
      <c r="P41" s="20"/>
      <c r="Q41" s="20">
        <v>0.75</v>
      </c>
      <c r="R41" s="20">
        <v>0.25</v>
      </c>
    </row>
    <row r="43" spans="2:18" x14ac:dyDescent="0.25">
      <c r="B43" s="15" t="s">
        <v>330</v>
      </c>
      <c r="C43" t="s">
        <v>341</v>
      </c>
      <c r="E43" t="s">
        <v>330</v>
      </c>
      <c r="F43" t="s">
        <v>341</v>
      </c>
    </row>
    <row r="44" spans="2:18" x14ac:dyDescent="0.25">
      <c r="B44" s="16" t="s">
        <v>245</v>
      </c>
      <c r="C44" s="19">
        <v>10</v>
      </c>
      <c r="E44" s="1" t="s">
        <v>245</v>
      </c>
    </row>
    <row r="45" spans="2:18" x14ac:dyDescent="0.25">
      <c r="B45" s="17" t="s">
        <v>30</v>
      </c>
      <c r="C45" s="19">
        <v>2</v>
      </c>
      <c r="E45" s="1" t="s">
        <v>30</v>
      </c>
      <c r="F45">
        <v>2</v>
      </c>
    </row>
    <row r="46" spans="2:18" x14ac:dyDescent="0.25">
      <c r="B46" s="18" t="s">
        <v>45</v>
      </c>
      <c r="C46" s="19">
        <v>1</v>
      </c>
      <c r="E46" t="s">
        <v>45</v>
      </c>
      <c r="F46">
        <v>1</v>
      </c>
      <c r="G46">
        <v>0.5</v>
      </c>
    </row>
    <row r="47" spans="2:18" x14ac:dyDescent="0.25">
      <c r="B47" s="18" t="s">
        <v>40</v>
      </c>
      <c r="C47" s="19">
        <v>1</v>
      </c>
      <c r="E47" t="s">
        <v>40</v>
      </c>
      <c r="F47">
        <v>1</v>
      </c>
      <c r="G47">
        <v>0.5</v>
      </c>
    </row>
    <row r="48" spans="2:18" x14ac:dyDescent="0.25">
      <c r="B48" s="17" t="s">
        <v>89</v>
      </c>
      <c r="C48" s="19">
        <v>1</v>
      </c>
      <c r="E48" s="1" t="s">
        <v>89</v>
      </c>
      <c r="F48">
        <v>1</v>
      </c>
    </row>
    <row r="49" spans="2:7" x14ac:dyDescent="0.25">
      <c r="B49" s="18" t="s">
        <v>45</v>
      </c>
      <c r="C49" s="19">
        <v>1</v>
      </c>
      <c r="E49" t="s">
        <v>45</v>
      </c>
      <c r="F49">
        <v>1</v>
      </c>
    </row>
    <row r="50" spans="2:7" x14ac:dyDescent="0.25">
      <c r="B50" s="18" t="s">
        <v>40</v>
      </c>
      <c r="C50" s="19"/>
      <c r="E50" t="s">
        <v>40</v>
      </c>
    </row>
    <row r="51" spans="2:7" x14ac:dyDescent="0.25">
      <c r="B51" s="17" t="s">
        <v>25</v>
      </c>
      <c r="C51" s="19">
        <v>6</v>
      </c>
      <c r="E51" s="1" t="s">
        <v>25</v>
      </c>
      <c r="F51">
        <v>6</v>
      </c>
    </row>
    <row r="52" spans="2:7" x14ac:dyDescent="0.25">
      <c r="B52" s="18" t="s">
        <v>45</v>
      </c>
      <c r="C52" s="19">
        <v>6</v>
      </c>
      <c r="E52" t="s">
        <v>45</v>
      </c>
      <c r="F52">
        <v>6</v>
      </c>
      <c r="G52">
        <v>1</v>
      </c>
    </row>
    <row r="53" spans="2:7" x14ac:dyDescent="0.25">
      <c r="B53" s="18" t="s">
        <v>40</v>
      </c>
      <c r="C53" s="19"/>
      <c r="E53" t="s">
        <v>40</v>
      </c>
    </row>
    <row r="54" spans="2:7" x14ac:dyDescent="0.25">
      <c r="B54" s="17" t="s">
        <v>110</v>
      </c>
      <c r="C54" s="19">
        <v>1</v>
      </c>
      <c r="E54" s="1" t="s">
        <v>110</v>
      </c>
      <c r="F54">
        <v>1</v>
      </c>
    </row>
    <row r="55" spans="2:7" x14ac:dyDescent="0.25">
      <c r="B55" s="18" t="s">
        <v>45</v>
      </c>
      <c r="C55" s="19">
        <v>1</v>
      </c>
      <c r="E55" t="s">
        <v>45</v>
      </c>
      <c r="F55">
        <v>1</v>
      </c>
    </row>
    <row r="56" spans="2:7" x14ac:dyDescent="0.25">
      <c r="B56" s="16" t="s">
        <v>244</v>
      </c>
      <c r="C56" s="19">
        <v>7</v>
      </c>
      <c r="E56" s="1" t="s">
        <v>244</v>
      </c>
      <c r="F56">
        <v>7</v>
      </c>
    </row>
    <row r="57" spans="2:7" x14ac:dyDescent="0.25">
      <c r="B57" s="17" t="s">
        <v>30</v>
      </c>
      <c r="C57" s="19">
        <v>2</v>
      </c>
      <c r="E57" s="1" t="s">
        <v>30</v>
      </c>
      <c r="F57">
        <v>2</v>
      </c>
    </row>
    <row r="58" spans="2:7" x14ac:dyDescent="0.25">
      <c r="B58" s="18" t="s">
        <v>40</v>
      </c>
      <c r="C58" s="19">
        <v>2</v>
      </c>
      <c r="E58" t="s">
        <v>40</v>
      </c>
      <c r="F58">
        <v>2</v>
      </c>
      <c r="G58">
        <v>1</v>
      </c>
    </row>
    <row r="59" spans="2:7" x14ac:dyDescent="0.25">
      <c r="B59" s="17" t="s">
        <v>25</v>
      </c>
      <c r="C59" s="19">
        <v>4</v>
      </c>
      <c r="E59" s="1" t="s">
        <v>25</v>
      </c>
      <c r="F59">
        <v>4</v>
      </c>
    </row>
    <row r="60" spans="2:7" x14ac:dyDescent="0.25">
      <c r="B60" s="18" t="s">
        <v>45</v>
      </c>
      <c r="C60" s="19">
        <v>3</v>
      </c>
      <c r="E60" t="s">
        <v>45</v>
      </c>
      <c r="F60">
        <v>3</v>
      </c>
      <c r="G60">
        <v>0.75</v>
      </c>
    </row>
    <row r="61" spans="2:7" x14ac:dyDescent="0.25">
      <c r="B61" s="18" t="s">
        <v>40</v>
      </c>
      <c r="C61" s="19">
        <v>1</v>
      </c>
      <c r="E61" t="s">
        <v>40</v>
      </c>
      <c r="F61">
        <v>1</v>
      </c>
      <c r="G61">
        <v>0.25</v>
      </c>
    </row>
    <row r="62" spans="2:7" x14ac:dyDescent="0.25">
      <c r="B62" s="17" t="s">
        <v>235</v>
      </c>
      <c r="C62" s="19">
        <v>1</v>
      </c>
      <c r="E62" s="1" t="s">
        <v>235</v>
      </c>
      <c r="F62">
        <v>1</v>
      </c>
    </row>
    <row r="63" spans="2:7" x14ac:dyDescent="0.25">
      <c r="B63" s="18" t="s">
        <v>40</v>
      </c>
      <c r="C63" s="19">
        <v>1</v>
      </c>
      <c r="E63" t="s">
        <v>40</v>
      </c>
      <c r="F63">
        <v>1</v>
      </c>
    </row>
    <row r="64" spans="2:7" x14ac:dyDescent="0.25">
      <c r="B64" s="17" t="s">
        <v>110</v>
      </c>
      <c r="C64" s="19"/>
      <c r="E64" s="1" t="s">
        <v>110</v>
      </c>
    </row>
    <row r="65" spans="2:5" x14ac:dyDescent="0.25">
      <c r="B65" s="18" t="s">
        <v>40</v>
      </c>
      <c r="C65" s="19"/>
      <c r="E65" t="s">
        <v>40</v>
      </c>
    </row>
    <row r="66" spans="2:5" x14ac:dyDescent="0.25">
      <c r="B66" s="16" t="s">
        <v>331</v>
      </c>
      <c r="C66" s="19">
        <v>17</v>
      </c>
    </row>
    <row r="69" spans="2:5" x14ac:dyDescent="0.25">
      <c r="B69" s="16"/>
    </row>
    <row r="70" spans="2:5" x14ac:dyDescent="0.25">
      <c r="B70" s="17"/>
    </row>
    <row r="71" spans="2:5" x14ac:dyDescent="0.25">
      <c r="B71" s="18"/>
    </row>
    <row r="72" spans="2:5" x14ac:dyDescent="0.25">
      <c r="B72" s="24"/>
    </row>
    <row r="73" spans="2:5" x14ac:dyDescent="0.25">
      <c r="B73" s="17"/>
    </row>
    <row r="74" spans="2:5" x14ac:dyDescent="0.25">
      <c r="B74" s="18"/>
    </row>
    <row r="75" spans="2:5" x14ac:dyDescent="0.25">
      <c r="B75" s="24"/>
    </row>
    <row r="76" spans="2:5" x14ac:dyDescent="0.25">
      <c r="B76" s="17"/>
    </row>
    <row r="77" spans="2:5" x14ac:dyDescent="0.25">
      <c r="B77" s="18"/>
    </row>
    <row r="78" spans="2:5" x14ac:dyDescent="0.25">
      <c r="B78" s="24"/>
    </row>
    <row r="79" spans="2:5" x14ac:dyDescent="0.25">
      <c r="B79" s="18"/>
    </row>
    <row r="80" spans="2:5" x14ac:dyDescent="0.25">
      <c r="B80" s="24"/>
    </row>
    <row r="81" spans="2:2" x14ac:dyDescent="0.25">
      <c r="B81" s="17"/>
    </row>
    <row r="82" spans="2:2" x14ac:dyDescent="0.25">
      <c r="B82" s="18"/>
    </row>
    <row r="83" spans="2:2" x14ac:dyDescent="0.25">
      <c r="B83" s="24"/>
    </row>
    <row r="84" spans="2:2" x14ac:dyDescent="0.25">
      <c r="B84" s="16"/>
    </row>
    <row r="85" spans="2:2" x14ac:dyDescent="0.25">
      <c r="B85" s="17"/>
    </row>
    <row r="86" spans="2:2" x14ac:dyDescent="0.25">
      <c r="B86" s="18"/>
    </row>
    <row r="87" spans="2:2" x14ac:dyDescent="0.25">
      <c r="B87" s="24"/>
    </row>
    <row r="88" spans="2:2" x14ac:dyDescent="0.25">
      <c r="B88" s="17"/>
    </row>
    <row r="89" spans="2:2" x14ac:dyDescent="0.25">
      <c r="B89" s="18"/>
    </row>
    <row r="90" spans="2:2" x14ac:dyDescent="0.25">
      <c r="B90" s="24"/>
    </row>
    <row r="91" spans="2:2" x14ac:dyDescent="0.25">
      <c r="B91" s="18"/>
    </row>
    <row r="92" spans="2:2" x14ac:dyDescent="0.25">
      <c r="B92" s="24"/>
    </row>
    <row r="93" spans="2:2" x14ac:dyDescent="0.25">
      <c r="B93" s="17"/>
    </row>
    <row r="94" spans="2:2" x14ac:dyDescent="0.25">
      <c r="B94" s="18"/>
    </row>
    <row r="95" spans="2:2" x14ac:dyDescent="0.25">
      <c r="B95" s="24"/>
    </row>
    <row r="96" spans="2:2" x14ac:dyDescent="0.25">
      <c r="B96" s="17"/>
    </row>
    <row r="97" spans="2:2" x14ac:dyDescent="0.25">
      <c r="B97" s="18"/>
    </row>
    <row r="98" spans="2:2" x14ac:dyDescent="0.25">
      <c r="B98" s="24"/>
    </row>
    <row r="99" spans="2:2" x14ac:dyDescent="0.25">
      <c r="B99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2"/>
  <sheetViews>
    <sheetView topLeftCell="A14" workbookViewId="0">
      <selection activeCell="O6" activeCellId="2" sqref="A1:A1048576 M1:M1048576 O1:O1048576"/>
    </sheetView>
  </sheetViews>
  <sheetFormatPr defaultRowHeight="15" x14ac:dyDescent="0.25"/>
  <cols>
    <col min="3" max="3" width="9.140625" style="3"/>
  </cols>
  <sheetData>
    <row r="1" spans="1:27" x14ac:dyDescent="0.25">
      <c r="A1" s="4" t="s">
        <v>221</v>
      </c>
      <c r="B1" s="4"/>
      <c r="C1" s="5"/>
      <c r="D1" s="4"/>
      <c r="E1" s="4"/>
      <c r="F1" s="4"/>
      <c r="G1" s="4"/>
    </row>
    <row r="2" spans="1:27" x14ac:dyDescent="0.25">
      <c r="A2" s="4" t="s">
        <v>220</v>
      </c>
      <c r="B2" s="4"/>
      <c r="C2" s="5"/>
      <c r="D2" s="4"/>
      <c r="E2" s="4"/>
      <c r="F2" s="4"/>
      <c r="G2" s="4"/>
    </row>
    <row r="3" spans="1:27" x14ac:dyDescent="0.25">
      <c r="A3" s="4" t="s">
        <v>120</v>
      </c>
      <c r="B3" s="4"/>
      <c r="C3" s="5"/>
      <c r="D3" s="4"/>
      <c r="E3" s="4"/>
      <c r="F3" s="4"/>
      <c r="G3" s="4"/>
    </row>
    <row r="4" spans="1:27" x14ac:dyDescent="0.25">
      <c r="A4" s="4" t="s">
        <v>121</v>
      </c>
      <c r="B4" s="4"/>
      <c r="C4" s="5"/>
      <c r="D4" s="4"/>
      <c r="E4" s="4"/>
      <c r="F4" s="4"/>
      <c r="G4" s="4"/>
    </row>
    <row r="7" spans="1:27" s="1" customFormat="1" x14ac:dyDescent="0.25">
      <c r="A7" s="1" t="s">
        <v>0</v>
      </c>
      <c r="B7" s="1" t="s">
        <v>94</v>
      </c>
      <c r="C7" s="2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8</v>
      </c>
      <c r="K7" s="1" t="s">
        <v>9</v>
      </c>
      <c r="L7" s="1" t="s">
        <v>10</v>
      </c>
      <c r="M7" s="1" t="s">
        <v>219</v>
      </c>
      <c r="N7" s="1" t="s">
        <v>11</v>
      </c>
      <c r="O7" s="1" t="s">
        <v>12</v>
      </c>
      <c r="P7" s="1" t="s">
        <v>116</v>
      </c>
      <c r="Q7" s="1" t="s">
        <v>13</v>
      </c>
      <c r="R7" s="1" t="s">
        <v>118</v>
      </c>
      <c r="S7" s="1" t="s">
        <v>14</v>
      </c>
      <c r="T7" s="1" t="s">
        <v>119</v>
      </c>
      <c r="U7" s="1" t="s">
        <v>15</v>
      </c>
      <c r="V7" s="1" t="s">
        <v>16</v>
      </c>
      <c r="W7" s="1" t="s">
        <v>17</v>
      </c>
      <c r="Z7"/>
      <c r="AA7"/>
    </row>
    <row r="8" spans="1:27" x14ac:dyDescent="0.25">
      <c r="A8" t="s">
        <v>27</v>
      </c>
      <c r="B8">
        <v>1</v>
      </c>
      <c r="C8" s="3" t="s">
        <v>24</v>
      </c>
      <c r="D8" t="s">
        <v>20</v>
      </c>
      <c r="E8" t="s">
        <v>21</v>
      </c>
      <c r="F8" t="s">
        <v>25</v>
      </c>
      <c r="G8" t="s">
        <v>95</v>
      </c>
      <c r="H8" t="s">
        <v>96</v>
      </c>
      <c r="I8" t="s">
        <v>103</v>
      </c>
      <c r="J8" t="s">
        <v>59</v>
      </c>
      <c r="L8" t="s">
        <v>23</v>
      </c>
      <c r="N8" t="s">
        <v>23</v>
      </c>
      <c r="U8" t="s">
        <v>23</v>
      </c>
      <c r="V8" t="s">
        <v>23</v>
      </c>
      <c r="W8" t="s">
        <v>23</v>
      </c>
    </row>
    <row r="9" spans="1:27" x14ac:dyDescent="0.25">
      <c r="A9" t="s">
        <v>27</v>
      </c>
      <c r="B9">
        <v>1</v>
      </c>
      <c r="C9" s="3" t="s">
        <v>19</v>
      </c>
      <c r="D9" t="s">
        <v>20</v>
      </c>
      <c r="E9" t="s">
        <v>21</v>
      </c>
      <c r="F9" t="s">
        <v>25</v>
      </c>
      <c r="G9" t="s">
        <v>95</v>
      </c>
      <c r="H9" t="s">
        <v>96</v>
      </c>
      <c r="I9" t="s">
        <v>103</v>
      </c>
      <c r="J9" t="s">
        <v>59</v>
      </c>
      <c r="K9">
        <v>15</v>
      </c>
      <c r="L9" t="s">
        <v>32</v>
      </c>
      <c r="M9">
        <v>15</v>
      </c>
      <c r="N9" t="s">
        <v>76</v>
      </c>
      <c r="Q9">
        <v>150</v>
      </c>
      <c r="R9">
        <v>150</v>
      </c>
      <c r="U9" t="s">
        <v>23</v>
      </c>
      <c r="V9" t="s">
        <v>23</v>
      </c>
      <c r="W9" t="s">
        <v>23</v>
      </c>
    </row>
    <row r="10" spans="1:27" x14ac:dyDescent="0.25">
      <c r="A10" t="s">
        <v>31</v>
      </c>
      <c r="B10">
        <v>2</v>
      </c>
      <c r="C10" s="3" t="s">
        <v>19</v>
      </c>
      <c r="D10" t="s">
        <v>20</v>
      </c>
      <c r="E10" t="s">
        <v>21</v>
      </c>
      <c r="F10" t="s">
        <v>25</v>
      </c>
      <c r="G10" t="s">
        <v>95</v>
      </c>
      <c r="H10" t="s">
        <v>96</v>
      </c>
      <c r="I10" t="s">
        <v>103</v>
      </c>
      <c r="J10" t="s">
        <v>59</v>
      </c>
      <c r="K10">
        <v>31</v>
      </c>
      <c r="L10" t="s">
        <v>32</v>
      </c>
      <c r="M10">
        <v>31</v>
      </c>
      <c r="N10" t="s">
        <v>28</v>
      </c>
      <c r="O10">
        <v>85</v>
      </c>
      <c r="P10">
        <v>85</v>
      </c>
      <c r="Q10">
        <v>70</v>
      </c>
      <c r="R10">
        <v>70</v>
      </c>
      <c r="S10">
        <v>100</v>
      </c>
      <c r="T10">
        <v>100</v>
      </c>
      <c r="U10" t="s">
        <v>37</v>
      </c>
      <c r="V10" t="s">
        <v>38</v>
      </c>
      <c r="W10" t="s">
        <v>37</v>
      </c>
    </row>
    <row r="11" spans="1:27" x14ac:dyDescent="0.25">
      <c r="A11" t="s">
        <v>31</v>
      </c>
      <c r="B11">
        <v>2</v>
      </c>
      <c r="C11" s="3" t="s">
        <v>24</v>
      </c>
      <c r="D11" t="s">
        <v>20</v>
      </c>
      <c r="E11" t="s">
        <v>21</v>
      </c>
      <c r="F11" t="s">
        <v>25</v>
      </c>
      <c r="G11" t="s">
        <v>95</v>
      </c>
      <c r="H11" t="s">
        <v>96</v>
      </c>
      <c r="I11" t="s">
        <v>103</v>
      </c>
      <c r="J11" t="s">
        <v>59</v>
      </c>
      <c r="K11">
        <v>25</v>
      </c>
      <c r="L11" t="s">
        <v>32</v>
      </c>
      <c r="M11">
        <v>25</v>
      </c>
      <c r="N11" t="s">
        <v>76</v>
      </c>
      <c r="U11" t="s">
        <v>23</v>
      </c>
      <c r="V11" t="s">
        <v>23</v>
      </c>
      <c r="W11" t="s">
        <v>23</v>
      </c>
    </row>
    <row r="12" spans="1:27" x14ac:dyDescent="0.25">
      <c r="A12" t="s">
        <v>31</v>
      </c>
      <c r="B12">
        <v>2</v>
      </c>
      <c r="C12" s="3" t="s">
        <v>19</v>
      </c>
      <c r="D12" t="s">
        <v>20</v>
      </c>
      <c r="E12" t="s">
        <v>21</v>
      </c>
      <c r="F12" t="s">
        <v>25</v>
      </c>
      <c r="G12" t="s">
        <v>95</v>
      </c>
      <c r="H12" t="s">
        <v>96</v>
      </c>
      <c r="I12" t="s">
        <v>113</v>
      </c>
      <c r="J12" t="s">
        <v>99</v>
      </c>
      <c r="K12">
        <v>30</v>
      </c>
      <c r="L12" t="s">
        <v>32</v>
      </c>
      <c r="M12">
        <v>30</v>
      </c>
      <c r="N12" t="s">
        <v>76</v>
      </c>
      <c r="O12">
        <v>75</v>
      </c>
      <c r="P12">
        <v>75</v>
      </c>
      <c r="Q12">
        <v>70</v>
      </c>
      <c r="R12">
        <v>70</v>
      </c>
      <c r="S12">
        <v>80</v>
      </c>
      <c r="T12">
        <v>80</v>
      </c>
      <c r="U12" t="s">
        <v>37</v>
      </c>
      <c r="V12" t="s">
        <v>38</v>
      </c>
      <c r="W12" t="s">
        <v>37</v>
      </c>
    </row>
    <row r="13" spans="1:27" x14ac:dyDescent="0.25">
      <c r="A13" t="s">
        <v>31</v>
      </c>
      <c r="B13">
        <v>2</v>
      </c>
      <c r="C13" s="3" t="s">
        <v>24</v>
      </c>
      <c r="D13" t="s">
        <v>20</v>
      </c>
      <c r="E13" t="s">
        <v>21</v>
      </c>
      <c r="F13" t="s">
        <v>25</v>
      </c>
      <c r="G13" t="s">
        <v>95</v>
      </c>
      <c r="H13" t="s">
        <v>96</v>
      </c>
      <c r="I13" t="s">
        <v>113</v>
      </c>
      <c r="J13" t="s">
        <v>99</v>
      </c>
      <c r="K13">
        <v>15</v>
      </c>
      <c r="L13" t="s">
        <v>32</v>
      </c>
      <c r="M13">
        <v>15</v>
      </c>
      <c r="N13" t="s">
        <v>76</v>
      </c>
      <c r="U13" t="s">
        <v>23</v>
      </c>
      <c r="V13" t="s">
        <v>23</v>
      </c>
      <c r="W13" t="s">
        <v>23</v>
      </c>
    </row>
    <row r="14" spans="1:27" x14ac:dyDescent="0.25">
      <c r="A14" t="s">
        <v>33</v>
      </c>
      <c r="B14">
        <v>1</v>
      </c>
      <c r="C14" s="3" t="s">
        <v>19</v>
      </c>
      <c r="D14" t="s">
        <v>20</v>
      </c>
      <c r="E14" t="s">
        <v>21</v>
      </c>
      <c r="F14" t="s">
        <v>25</v>
      </c>
      <c r="G14" t="s">
        <v>95</v>
      </c>
      <c r="H14" t="s">
        <v>96</v>
      </c>
      <c r="I14" t="s">
        <v>100</v>
      </c>
      <c r="J14" t="s">
        <v>99</v>
      </c>
      <c r="K14">
        <v>10</v>
      </c>
      <c r="L14" t="s">
        <v>32</v>
      </c>
      <c r="M14">
        <v>10</v>
      </c>
      <c r="N14" t="s">
        <v>23</v>
      </c>
      <c r="Q14">
        <v>70</v>
      </c>
      <c r="R14">
        <v>70</v>
      </c>
      <c r="S14">
        <v>80</v>
      </c>
      <c r="T14">
        <v>80</v>
      </c>
      <c r="U14" t="s">
        <v>23</v>
      </c>
      <c r="V14" t="s">
        <v>23</v>
      </c>
      <c r="W14" t="s">
        <v>23</v>
      </c>
    </row>
    <row r="15" spans="1:27" x14ac:dyDescent="0.25">
      <c r="A15" t="s">
        <v>33</v>
      </c>
      <c r="B15">
        <v>1</v>
      </c>
      <c r="C15" s="3" t="s">
        <v>24</v>
      </c>
      <c r="D15" t="s">
        <v>20</v>
      </c>
      <c r="E15" t="s">
        <v>21</v>
      </c>
      <c r="F15" t="s">
        <v>25</v>
      </c>
      <c r="G15" t="s">
        <v>95</v>
      </c>
      <c r="H15" t="s">
        <v>96</v>
      </c>
      <c r="I15" t="s">
        <v>100</v>
      </c>
      <c r="J15" t="s">
        <v>102</v>
      </c>
      <c r="L15" t="s">
        <v>23</v>
      </c>
      <c r="N15" t="s">
        <v>76</v>
      </c>
      <c r="U15" t="s">
        <v>23</v>
      </c>
      <c r="V15" t="s">
        <v>23</v>
      </c>
      <c r="W15" t="s">
        <v>23</v>
      </c>
    </row>
    <row r="16" spans="1:27" x14ac:dyDescent="0.25">
      <c r="A16" t="s">
        <v>33</v>
      </c>
      <c r="B16">
        <v>1</v>
      </c>
      <c r="C16" s="3" t="s">
        <v>19</v>
      </c>
      <c r="D16" t="s">
        <v>20</v>
      </c>
      <c r="E16" t="s">
        <v>21</v>
      </c>
      <c r="F16" t="s">
        <v>25</v>
      </c>
      <c r="G16" t="s">
        <v>95</v>
      </c>
      <c r="H16" t="s">
        <v>96</v>
      </c>
      <c r="I16" t="s">
        <v>103</v>
      </c>
      <c r="J16" t="s">
        <v>102</v>
      </c>
      <c r="K16">
        <v>10</v>
      </c>
      <c r="L16" t="s">
        <v>32</v>
      </c>
      <c r="M16">
        <v>10</v>
      </c>
      <c r="N16" t="s">
        <v>23</v>
      </c>
      <c r="Q16">
        <v>70</v>
      </c>
      <c r="R16">
        <v>70</v>
      </c>
      <c r="S16">
        <v>80</v>
      </c>
      <c r="T16">
        <v>80</v>
      </c>
      <c r="U16" t="s">
        <v>37</v>
      </c>
      <c r="V16" t="s">
        <v>38</v>
      </c>
      <c r="W16" t="s">
        <v>37</v>
      </c>
    </row>
    <row r="17" spans="1:23" x14ac:dyDescent="0.25">
      <c r="A17" t="s">
        <v>33</v>
      </c>
      <c r="B17">
        <v>1</v>
      </c>
      <c r="C17" s="3" t="s">
        <v>24</v>
      </c>
      <c r="D17" t="s">
        <v>20</v>
      </c>
      <c r="E17" t="s">
        <v>21</v>
      </c>
      <c r="F17" t="s">
        <v>25</v>
      </c>
      <c r="G17" t="s">
        <v>95</v>
      </c>
      <c r="H17" t="s">
        <v>96</v>
      </c>
      <c r="I17" t="s">
        <v>103</v>
      </c>
      <c r="J17" t="s">
        <v>102</v>
      </c>
      <c r="L17" t="s">
        <v>23</v>
      </c>
      <c r="N17" t="s">
        <v>23</v>
      </c>
      <c r="U17" t="s">
        <v>23</v>
      </c>
      <c r="V17" t="s">
        <v>23</v>
      </c>
      <c r="W17" t="s">
        <v>23</v>
      </c>
    </row>
    <row r="18" spans="1:23" x14ac:dyDescent="0.25">
      <c r="A18" t="s">
        <v>35</v>
      </c>
      <c r="B18">
        <v>3</v>
      </c>
      <c r="C18" s="3" t="s">
        <v>24</v>
      </c>
      <c r="D18" t="s">
        <v>20</v>
      </c>
      <c r="E18" t="s">
        <v>21</v>
      </c>
      <c r="F18" t="s">
        <v>25</v>
      </c>
      <c r="G18" t="s">
        <v>95</v>
      </c>
      <c r="H18" t="s">
        <v>96</v>
      </c>
      <c r="I18" t="s">
        <v>103</v>
      </c>
      <c r="J18" t="s">
        <v>59</v>
      </c>
      <c r="K18">
        <v>4</v>
      </c>
      <c r="L18" t="s">
        <v>32</v>
      </c>
      <c r="M18">
        <v>4</v>
      </c>
      <c r="N18" t="s">
        <v>76</v>
      </c>
      <c r="O18">
        <v>80</v>
      </c>
      <c r="P18">
        <v>80</v>
      </c>
      <c r="Q18">
        <v>70</v>
      </c>
      <c r="R18">
        <v>70</v>
      </c>
      <c r="S18">
        <v>90</v>
      </c>
      <c r="T18">
        <v>90</v>
      </c>
      <c r="U18" t="s">
        <v>37</v>
      </c>
      <c r="V18" t="s">
        <v>38</v>
      </c>
      <c r="W18" t="s">
        <v>37</v>
      </c>
    </row>
    <row r="19" spans="1:23" x14ac:dyDescent="0.25">
      <c r="A19" t="s">
        <v>41</v>
      </c>
      <c r="B19">
        <v>4</v>
      </c>
      <c r="C19" s="3" t="s">
        <v>23</v>
      </c>
      <c r="D19" t="s">
        <v>20</v>
      </c>
      <c r="E19" t="s">
        <v>21</v>
      </c>
      <c r="F19" t="s">
        <v>25</v>
      </c>
      <c r="G19" t="s">
        <v>95</v>
      </c>
      <c r="H19" t="s">
        <v>96</v>
      </c>
      <c r="I19" t="s">
        <v>23</v>
      </c>
      <c r="J19" t="s">
        <v>99</v>
      </c>
      <c r="K19">
        <v>5</v>
      </c>
      <c r="L19" t="s">
        <v>32</v>
      </c>
      <c r="M19">
        <v>5</v>
      </c>
      <c r="N19" t="s">
        <v>23</v>
      </c>
      <c r="Q19">
        <v>70</v>
      </c>
      <c r="R19">
        <v>70</v>
      </c>
      <c r="S19">
        <v>100</v>
      </c>
      <c r="T19">
        <v>100</v>
      </c>
      <c r="U19" t="s">
        <v>37</v>
      </c>
      <c r="V19" t="s">
        <v>38</v>
      </c>
      <c r="W19" t="s">
        <v>37</v>
      </c>
    </row>
    <row r="20" spans="1:23" x14ac:dyDescent="0.25">
      <c r="A20" t="s">
        <v>41</v>
      </c>
      <c r="B20">
        <v>4</v>
      </c>
      <c r="C20" s="3" t="s">
        <v>24</v>
      </c>
      <c r="D20" t="s">
        <v>20</v>
      </c>
      <c r="E20" t="s">
        <v>21</v>
      </c>
      <c r="F20" t="s">
        <v>23</v>
      </c>
      <c r="G20" t="s">
        <v>95</v>
      </c>
      <c r="H20" t="s">
        <v>96</v>
      </c>
      <c r="I20" t="s">
        <v>103</v>
      </c>
      <c r="J20" t="s">
        <v>23</v>
      </c>
      <c r="K20">
        <v>5</v>
      </c>
      <c r="L20" t="s">
        <v>32</v>
      </c>
      <c r="M20">
        <v>5</v>
      </c>
      <c r="N20" t="s">
        <v>23</v>
      </c>
      <c r="Q20">
        <v>80</v>
      </c>
      <c r="R20">
        <v>80</v>
      </c>
      <c r="S20">
        <v>100</v>
      </c>
      <c r="T20">
        <v>100</v>
      </c>
      <c r="U20" t="s">
        <v>37</v>
      </c>
      <c r="V20" t="s">
        <v>38</v>
      </c>
      <c r="W20" t="s">
        <v>37</v>
      </c>
    </row>
    <row r="21" spans="1:23" x14ac:dyDescent="0.25">
      <c r="A21" t="s">
        <v>46</v>
      </c>
      <c r="B21">
        <v>5</v>
      </c>
      <c r="C21" s="3" t="s">
        <v>19</v>
      </c>
      <c r="D21" t="s">
        <v>20</v>
      </c>
      <c r="E21" t="s">
        <v>21</v>
      </c>
      <c r="F21" t="s">
        <v>25</v>
      </c>
      <c r="G21" t="s">
        <v>95</v>
      </c>
      <c r="H21" t="s">
        <v>96</v>
      </c>
      <c r="I21" t="s">
        <v>100</v>
      </c>
      <c r="J21" t="s">
        <v>99</v>
      </c>
      <c r="K21">
        <v>3</v>
      </c>
      <c r="L21" t="s">
        <v>32</v>
      </c>
      <c r="M21">
        <v>3</v>
      </c>
      <c r="N21" t="s">
        <v>76</v>
      </c>
      <c r="S21">
        <v>65</v>
      </c>
      <c r="T21">
        <v>65</v>
      </c>
      <c r="U21" t="s">
        <v>38</v>
      </c>
      <c r="V21" t="s">
        <v>37</v>
      </c>
      <c r="W21" t="s">
        <v>37</v>
      </c>
    </row>
    <row r="22" spans="1:23" x14ac:dyDescent="0.25">
      <c r="A22" t="s">
        <v>46</v>
      </c>
      <c r="B22">
        <v>5</v>
      </c>
      <c r="C22" s="3" t="s">
        <v>24</v>
      </c>
      <c r="D22" t="s">
        <v>20</v>
      </c>
      <c r="E22" t="s">
        <v>21</v>
      </c>
      <c r="F22" t="s">
        <v>25</v>
      </c>
      <c r="G22" t="s">
        <v>95</v>
      </c>
      <c r="H22" t="s">
        <v>96</v>
      </c>
      <c r="I22" t="s">
        <v>100</v>
      </c>
      <c r="J22" t="s">
        <v>99</v>
      </c>
      <c r="K22">
        <v>3</v>
      </c>
      <c r="L22" t="s">
        <v>32</v>
      </c>
      <c r="M22">
        <v>3</v>
      </c>
      <c r="N22" t="s">
        <v>76</v>
      </c>
      <c r="S22">
        <v>65</v>
      </c>
      <c r="T22">
        <v>65</v>
      </c>
      <c r="U22" t="s">
        <v>38</v>
      </c>
      <c r="V22" t="s">
        <v>37</v>
      </c>
      <c r="W22" t="s">
        <v>37</v>
      </c>
    </row>
    <row r="23" spans="1:23" x14ac:dyDescent="0.25">
      <c r="A23" t="s">
        <v>46</v>
      </c>
      <c r="B23">
        <v>5</v>
      </c>
      <c r="C23" s="3" t="s">
        <v>47</v>
      </c>
      <c r="D23" t="s">
        <v>20</v>
      </c>
      <c r="E23" t="s">
        <v>21</v>
      </c>
      <c r="F23" t="s">
        <v>25</v>
      </c>
      <c r="G23" t="s">
        <v>95</v>
      </c>
      <c r="H23" t="s">
        <v>96</v>
      </c>
      <c r="I23" t="s">
        <v>100</v>
      </c>
      <c r="J23" t="s">
        <v>99</v>
      </c>
      <c r="K23">
        <v>3</v>
      </c>
      <c r="L23" t="s">
        <v>32</v>
      </c>
      <c r="M23">
        <v>3</v>
      </c>
      <c r="N23" t="s">
        <v>76</v>
      </c>
      <c r="S23">
        <v>65</v>
      </c>
      <c r="T23">
        <v>65</v>
      </c>
      <c r="U23" t="s">
        <v>38</v>
      </c>
      <c r="V23" t="s">
        <v>37</v>
      </c>
      <c r="W23" t="s">
        <v>37</v>
      </c>
    </row>
    <row r="24" spans="1:23" x14ac:dyDescent="0.25">
      <c r="A24" t="s">
        <v>46</v>
      </c>
      <c r="B24">
        <v>5</v>
      </c>
      <c r="C24" s="3" t="s">
        <v>24</v>
      </c>
      <c r="D24" t="s">
        <v>20</v>
      </c>
      <c r="E24" t="s">
        <v>21</v>
      </c>
      <c r="F24" t="s">
        <v>25</v>
      </c>
      <c r="G24" t="s">
        <v>95</v>
      </c>
      <c r="H24" t="s">
        <v>96</v>
      </c>
      <c r="I24" t="s">
        <v>103</v>
      </c>
      <c r="J24" t="s">
        <v>59</v>
      </c>
      <c r="K24">
        <v>3</v>
      </c>
      <c r="L24" t="s">
        <v>32</v>
      </c>
      <c r="M24">
        <v>3</v>
      </c>
      <c r="N24" t="s">
        <v>76</v>
      </c>
      <c r="S24">
        <v>80</v>
      </c>
      <c r="T24">
        <v>80</v>
      </c>
      <c r="U24" t="s">
        <v>38</v>
      </c>
      <c r="V24" t="s">
        <v>37</v>
      </c>
      <c r="W24" t="s">
        <v>37</v>
      </c>
    </row>
    <row r="25" spans="1:23" x14ac:dyDescent="0.25">
      <c r="A25" t="s">
        <v>46</v>
      </c>
      <c r="B25">
        <v>5</v>
      </c>
      <c r="C25" s="3" t="s">
        <v>19</v>
      </c>
      <c r="D25" t="s">
        <v>20</v>
      </c>
      <c r="E25" t="s">
        <v>21</v>
      </c>
      <c r="F25" t="s">
        <v>25</v>
      </c>
      <c r="G25" t="s">
        <v>95</v>
      </c>
      <c r="H25" t="s">
        <v>96</v>
      </c>
      <c r="I25" t="s">
        <v>103</v>
      </c>
      <c r="J25" t="s">
        <v>59</v>
      </c>
      <c r="K25">
        <v>2</v>
      </c>
      <c r="L25" t="s">
        <v>32</v>
      </c>
      <c r="M25">
        <v>2</v>
      </c>
      <c r="N25" t="s">
        <v>76</v>
      </c>
      <c r="S25">
        <v>80</v>
      </c>
      <c r="T25">
        <v>80</v>
      </c>
      <c r="U25" t="s">
        <v>38</v>
      </c>
      <c r="V25" t="s">
        <v>37</v>
      </c>
      <c r="W25" t="s">
        <v>37</v>
      </c>
    </row>
    <row r="26" spans="1:23" x14ac:dyDescent="0.25">
      <c r="A26" t="s">
        <v>46</v>
      </c>
      <c r="B26">
        <v>5</v>
      </c>
      <c r="C26" s="3" t="s">
        <v>47</v>
      </c>
      <c r="D26" t="s">
        <v>20</v>
      </c>
      <c r="E26" t="s">
        <v>21</v>
      </c>
      <c r="F26" t="s">
        <v>25</v>
      </c>
      <c r="G26" t="s">
        <v>95</v>
      </c>
      <c r="H26" t="s">
        <v>96</v>
      </c>
      <c r="I26" t="s">
        <v>103</v>
      </c>
      <c r="J26" t="s">
        <v>59</v>
      </c>
      <c r="K26">
        <v>3</v>
      </c>
      <c r="L26" t="s">
        <v>32</v>
      </c>
      <c r="M26">
        <v>3</v>
      </c>
      <c r="N26" t="s">
        <v>76</v>
      </c>
      <c r="S26">
        <v>80</v>
      </c>
      <c r="T26">
        <v>80</v>
      </c>
      <c r="U26" t="s">
        <v>38</v>
      </c>
      <c r="V26" t="s">
        <v>37</v>
      </c>
      <c r="W26" t="s">
        <v>37</v>
      </c>
    </row>
    <row r="27" spans="1:23" x14ac:dyDescent="0.25">
      <c r="A27" t="s">
        <v>46</v>
      </c>
      <c r="B27">
        <v>5</v>
      </c>
      <c r="C27" s="3" t="s">
        <v>48</v>
      </c>
      <c r="D27" t="s">
        <v>20</v>
      </c>
      <c r="E27" t="s">
        <v>21</v>
      </c>
      <c r="F27" t="s">
        <v>22</v>
      </c>
      <c r="G27" t="s">
        <v>95</v>
      </c>
      <c r="H27" t="s">
        <v>96</v>
      </c>
      <c r="I27" t="s">
        <v>111</v>
      </c>
      <c r="J27" t="s">
        <v>59</v>
      </c>
      <c r="K27">
        <v>2</v>
      </c>
      <c r="L27" t="s">
        <v>32</v>
      </c>
      <c r="M27">
        <v>2</v>
      </c>
      <c r="N27" t="s">
        <v>50</v>
      </c>
      <c r="U27" t="s">
        <v>23</v>
      </c>
      <c r="V27" t="s">
        <v>23</v>
      </c>
      <c r="W27" t="s">
        <v>23</v>
      </c>
    </row>
    <row r="28" spans="1:23" x14ac:dyDescent="0.25">
      <c r="A28" t="s">
        <v>53</v>
      </c>
      <c r="B28">
        <v>3</v>
      </c>
      <c r="C28" s="3" t="s">
        <v>23</v>
      </c>
      <c r="D28" t="s">
        <v>20</v>
      </c>
      <c r="E28" t="s">
        <v>21</v>
      </c>
      <c r="F28" t="s">
        <v>23</v>
      </c>
      <c r="G28" t="s">
        <v>95</v>
      </c>
      <c r="H28" t="s">
        <v>96</v>
      </c>
      <c r="I28" t="s">
        <v>23</v>
      </c>
      <c r="J28" t="s">
        <v>23</v>
      </c>
      <c r="L28" t="s">
        <v>23</v>
      </c>
      <c r="N28" t="s">
        <v>23</v>
      </c>
      <c r="U28" t="s">
        <v>23</v>
      </c>
      <c r="V28" t="s">
        <v>23</v>
      </c>
      <c r="W28" t="s">
        <v>23</v>
      </c>
    </row>
    <row r="29" spans="1:23" x14ac:dyDescent="0.25">
      <c r="A29" t="s">
        <v>53</v>
      </c>
      <c r="B29">
        <v>3</v>
      </c>
      <c r="C29" s="3" t="s">
        <v>19</v>
      </c>
      <c r="D29" t="s">
        <v>20</v>
      </c>
      <c r="E29" t="s">
        <v>21</v>
      </c>
      <c r="F29" t="s">
        <v>54</v>
      </c>
      <c r="G29" t="s">
        <v>95</v>
      </c>
      <c r="H29" t="s">
        <v>96</v>
      </c>
      <c r="I29" t="s">
        <v>100</v>
      </c>
      <c r="J29" t="s">
        <v>99</v>
      </c>
      <c r="K29">
        <v>3</v>
      </c>
      <c r="L29" t="s">
        <v>101</v>
      </c>
      <c r="M29">
        <f>150</f>
        <v>150</v>
      </c>
      <c r="N29" t="s">
        <v>76</v>
      </c>
      <c r="Q29">
        <v>3200</v>
      </c>
      <c r="R29">
        <f>Q29/50</f>
        <v>64</v>
      </c>
      <c r="U29" t="s">
        <v>37</v>
      </c>
      <c r="V29" t="s">
        <v>38</v>
      </c>
      <c r="W29" t="s">
        <v>38</v>
      </c>
    </row>
    <row r="30" spans="1:23" x14ac:dyDescent="0.25">
      <c r="A30" t="s">
        <v>53</v>
      </c>
      <c r="B30">
        <v>3</v>
      </c>
      <c r="C30" s="3" t="s">
        <v>19</v>
      </c>
      <c r="D30" t="s">
        <v>20</v>
      </c>
      <c r="E30" t="s">
        <v>21</v>
      </c>
      <c r="F30" t="s">
        <v>54</v>
      </c>
      <c r="G30" t="s">
        <v>95</v>
      </c>
      <c r="H30" t="s">
        <v>96</v>
      </c>
      <c r="I30" t="s">
        <v>103</v>
      </c>
      <c r="J30" t="s">
        <v>59</v>
      </c>
      <c r="K30">
        <v>2</v>
      </c>
      <c r="L30" t="s">
        <v>101</v>
      </c>
      <c r="M30">
        <v>100</v>
      </c>
      <c r="N30" t="s">
        <v>76</v>
      </c>
      <c r="Q30">
        <v>4000</v>
      </c>
      <c r="R30">
        <f>Q30/50</f>
        <v>80</v>
      </c>
      <c r="U30" t="s">
        <v>37</v>
      </c>
      <c r="V30" t="s">
        <v>38</v>
      </c>
      <c r="W30" t="s">
        <v>38</v>
      </c>
    </row>
    <row r="31" spans="1:23" x14ac:dyDescent="0.25">
      <c r="A31" t="s">
        <v>55</v>
      </c>
      <c r="B31">
        <v>2</v>
      </c>
      <c r="C31" s="3" t="s">
        <v>19</v>
      </c>
      <c r="D31" t="s">
        <v>20</v>
      </c>
      <c r="E31" t="s">
        <v>21</v>
      </c>
      <c r="F31" t="s">
        <v>25</v>
      </c>
      <c r="G31" t="s">
        <v>95</v>
      </c>
      <c r="H31" t="s">
        <v>96</v>
      </c>
      <c r="I31" t="s">
        <v>100</v>
      </c>
      <c r="J31" t="s">
        <v>99</v>
      </c>
      <c r="K31">
        <v>1</v>
      </c>
      <c r="L31" t="s">
        <v>32</v>
      </c>
      <c r="M31">
        <v>1</v>
      </c>
      <c r="N31" t="s">
        <v>76</v>
      </c>
      <c r="Q31">
        <v>80</v>
      </c>
      <c r="R31">
        <v>80</v>
      </c>
      <c r="U31" t="s">
        <v>23</v>
      </c>
      <c r="V31" t="s">
        <v>23</v>
      </c>
      <c r="W31" t="s">
        <v>23</v>
      </c>
    </row>
    <row r="32" spans="1:23" x14ac:dyDescent="0.25">
      <c r="A32" t="s">
        <v>55</v>
      </c>
      <c r="B32">
        <v>2</v>
      </c>
      <c r="C32" s="3" t="s">
        <v>24</v>
      </c>
      <c r="D32" t="s">
        <v>20</v>
      </c>
      <c r="E32" t="s">
        <v>21</v>
      </c>
      <c r="F32" t="s">
        <v>25</v>
      </c>
      <c r="G32" t="s">
        <v>95</v>
      </c>
      <c r="H32" t="s">
        <v>96</v>
      </c>
      <c r="I32" t="s">
        <v>100</v>
      </c>
      <c r="J32" t="s">
        <v>99</v>
      </c>
      <c r="K32">
        <v>3</v>
      </c>
      <c r="L32" t="s">
        <v>32</v>
      </c>
      <c r="M32">
        <v>3</v>
      </c>
      <c r="N32" t="s">
        <v>76</v>
      </c>
      <c r="U32" t="s">
        <v>23</v>
      </c>
      <c r="V32" t="s">
        <v>23</v>
      </c>
      <c r="W32" t="s">
        <v>23</v>
      </c>
    </row>
    <row r="33" spans="1:23" x14ac:dyDescent="0.25">
      <c r="A33" t="s">
        <v>55</v>
      </c>
      <c r="B33">
        <v>2</v>
      </c>
      <c r="C33" s="3" t="s">
        <v>24</v>
      </c>
      <c r="D33" t="s">
        <v>20</v>
      </c>
      <c r="E33" t="s">
        <v>21</v>
      </c>
      <c r="F33" t="s">
        <v>25</v>
      </c>
      <c r="G33" t="s">
        <v>95</v>
      </c>
      <c r="H33" t="s">
        <v>96</v>
      </c>
      <c r="I33" t="s">
        <v>103</v>
      </c>
      <c r="J33" t="s">
        <v>59</v>
      </c>
      <c r="K33">
        <v>10</v>
      </c>
      <c r="L33" t="s">
        <v>32</v>
      </c>
      <c r="M33">
        <v>10</v>
      </c>
      <c r="N33" t="s">
        <v>76</v>
      </c>
      <c r="U33" t="s">
        <v>23</v>
      </c>
      <c r="V33" t="s">
        <v>23</v>
      </c>
      <c r="W33" t="s">
        <v>23</v>
      </c>
    </row>
    <row r="34" spans="1:23" x14ac:dyDescent="0.25">
      <c r="A34" t="s">
        <v>55</v>
      </c>
      <c r="B34">
        <v>2</v>
      </c>
      <c r="C34" s="3" t="s">
        <v>56</v>
      </c>
      <c r="D34" t="s">
        <v>20</v>
      </c>
      <c r="E34" t="s">
        <v>21</v>
      </c>
      <c r="F34" t="s">
        <v>25</v>
      </c>
      <c r="G34" t="s">
        <v>95</v>
      </c>
      <c r="H34" t="s">
        <v>96</v>
      </c>
      <c r="I34" t="s">
        <v>103</v>
      </c>
      <c r="J34" t="s">
        <v>59</v>
      </c>
      <c r="K34">
        <v>20</v>
      </c>
      <c r="L34" t="s">
        <v>32</v>
      </c>
      <c r="M34">
        <v>20</v>
      </c>
      <c r="N34" t="s">
        <v>76</v>
      </c>
      <c r="U34" t="s">
        <v>23</v>
      </c>
      <c r="V34" t="s">
        <v>23</v>
      </c>
      <c r="W34" t="s">
        <v>23</v>
      </c>
    </row>
    <row r="35" spans="1:23" x14ac:dyDescent="0.25">
      <c r="A35" t="s">
        <v>55</v>
      </c>
      <c r="B35">
        <v>2</v>
      </c>
      <c r="C35" s="3" t="s">
        <v>19</v>
      </c>
      <c r="D35" t="s">
        <v>20</v>
      </c>
      <c r="E35" t="s">
        <v>21</v>
      </c>
      <c r="F35" t="s">
        <v>25</v>
      </c>
      <c r="G35" t="s">
        <v>95</v>
      </c>
      <c r="H35" t="s">
        <v>96</v>
      </c>
      <c r="I35" t="s">
        <v>103</v>
      </c>
      <c r="J35" t="s">
        <v>59</v>
      </c>
      <c r="K35">
        <v>2</v>
      </c>
      <c r="L35" t="s">
        <v>32</v>
      </c>
      <c r="M35">
        <v>2</v>
      </c>
      <c r="N35" t="s">
        <v>76</v>
      </c>
      <c r="Q35">
        <v>100</v>
      </c>
      <c r="R35">
        <v>100</v>
      </c>
      <c r="U35" t="s">
        <v>23</v>
      </c>
      <c r="V35" t="s">
        <v>23</v>
      </c>
      <c r="W35" t="s">
        <v>23</v>
      </c>
    </row>
    <row r="36" spans="1:23" x14ac:dyDescent="0.25">
      <c r="A36" t="s">
        <v>57</v>
      </c>
      <c r="B36">
        <v>1</v>
      </c>
      <c r="C36" s="3" t="s">
        <v>47</v>
      </c>
      <c r="D36" t="s">
        <v>20</v>
      </c>
      <c r="E36" t="s">
        <v>21</v>
      </c>
      <c r="F36" t="s">
        <v>30</v>
      </c>
      <c r="G36" t="s">
        <v>95</v>
      </c>
      <c r="H36" t="s">
        <v>96</v>
      </c>
      <c r="I36" t="s">
        <v>113</v>
      </c>
      <c r="J36" t="s">
        <v>99</v>
      </c>
      <c r="K36">
        <v>2</v>
      </c>
      <c r="L36" t="s">
        <v>32</v>
      </c>
      <c r="M36">
        <v>2</v>
      </c>
      <c r="N36" t="s">
        <v>76</v>
      </c>
      <c r="U36" t="s">
        <v>23</v>
      </c>
      <c r="V36" t="s">
        <v>23</v>
      </c>
      <c r="W36" t="s">
        <v>23</v>
      </c>
    </row>
    <row r="37" spans="1:23" x14ac:dyDescent="0.25">
      <c r="A37" t="s">
        <v>57</v>
      </c>
      <c r="B37">
        <v>1</v>
      </c>
      <c r="C37" s="3" t="s">
        <v>24</v>
      </c>
      <c r="D37" t="s">
        <v>20</v>
      </c>
      <c r="E37" t="s">
        <v>21</v>
      </c>
      <c r="F37" t="s">
        <v>25</v>
      </c>
      <c r="G37" t="s">
        <v>95</v>
      </c>
      <c r="H37" t="s">
        <v>96</v>
      </c>
      <c r="I37" t="s">
        <v>113</v>
      </c>
      <c r="J37" t="s">
        <v>99</v>
      </c>
      <c r="K37">
        <v>2</v>
      </c>
      <c r="L37" t="s">
        <v>32</v>
      </c>
      <c r="M37">
        <v>2</v>
      </c>
      <c r="N37" t="s">
        <v>76</v>
      </c>
      <c r="U37" t="s">
        <v>23</v>
      </c>
      <c r="V37" t="s">
        <v>23</v>
      </c>
      <c r="W37" t="s">
        <v>23</v>
      </c>
    </row>
    <row r="38" spans="1:23" x14ac:dyDescent="0.25">
      <c r="A38" t="s">
        <v>57</v>
      </c>
      <c r="B38">
        <v>1</v>
      </c>
      <c r="C38" s="3" t="s">
        <v>19</v>
      </c>
      <c r="D38" t="s">
        <v>20</v>
      </c>
      <c r="E38" t="s">
        <v>21</v>
      </c>
      <c r="F38" t="s">
        <v>25</v>
      </c>
      <c r="G38" t="s">
        <v>95</v>
      </c>
      <c r="H38" t="s">
        <v>96</v>
      </c>
      <c r="I38" t="s">
        <v>113</v>
      </c>
      <c r="J38" t="s">
        <v>99</v>
      </c>
      <c r="K38">
        <v>2</v>
      </c>
      <c r="L38" t="s">
        <v>32</v>
      </c>
      <c r="M38">
        <v>2</v>
      </c>
      <c r="N38" t="s">
        <v>76</v>
      </c>
      <c r="O38">
        <v>70</v>
      </c>
      <c r="P38">
        <v>70</v>
      </c>
      <c r="U38" t="s">
        <v>23</v>
      </c>
      <c r="V38" t="s">
        <v>23</v>
      </c>
      <c r="W38" t="s">
        <v>23</v>
      </c>
    </row>
    <row r="39" spans="1:23" x14ac:dyDescent="0.25">
      <c r="A39" t="s">
        <v>58</v>
      </c>
      <c r="B39">
        <v>3</v>
      </c>
      <c r="C39" s="3" t="s">
        <v>19</v>
      </c>
      <c r="D39" t="s">
        <v>20</v>
      </c>
      <c r="E39" t="s">
        <v>21</v>
      </c>
      <c r="F39" t="s">
        <v>25</v>
      </c>
      <c r="G39" t="s">
        <v>95</v>
      </c>
      <c r="H39" t="s">
        <v>96</v>
      </c>
      <c r="I39" t="s">
        <v>103</v>
      </c>
      <c r="J39" t="s">
        <v>59</v>
      </c>
      <c r="K39">
        <v>5</v>
      </c>
      <c r="L39" t="s">
        <v>32</v>
      </c>
      <c r="M39">
        <v>5</v>
      </c>
      <c r="N39" t="s">
        <v>76</v>
      </c>
      <c r="U39" t="s">
        <v>23</v>
      </c>
      <c r="V39" t="s">
        <v>23</v>
      </c>
      <c r="W39" t="s">
        <v>23</v>
      </c>
    </row>
    <row r="40" spans="1:23" x14ac:dyDescent="0.25">
      <c r="A40" t="s">
        <v>58</v>
      </c>
      <c r="B40">
        <v>3</v>
      </c>
      <c r="C40" s="3" t="s">
        <v>24</v>
      </c>
      <c r="D40" t="s">
        <v>20</v>
      </c>
      <c r="E40" t="s">
        <v>21</v>
      </c>
      <c r="F40" t="s">
        <v>25</v>
      </c>
      <c r="G40" t="s">
        <v>95</v>
      </c>
      <c r="H40" t="s">
        <v>96</v>
      </c>
      <c r="I40" t="s">
        <v>103</v>
      </c>
      <c r="J40" t="s">
        <v>59</v>
      </c>
      <c r="K40">
        <v>2.5</v>
      </c>
      <c r="L40" t="s">
        <v>32</v>
      </c>
      <c r="M40">
        <v>2.5</v>
      </c>
      <c r="N40" t="s">
        <v>76</v>
      </c>
      <c r="U40" t="s">
        <v>23</v>
      </c>
      <c r="V40" t="s">
        <v>23</v>
      </c>
      <c r="W40" t="s">
        <v>23</v>
      </c>
    </row>
    <row r="41" spans="1:23" x14ac:dyDescent="0.25">
      <c r="A41" t="s">
        <v>61</v>
      </c>
      <c r="B41">
        <v>3</v>
      </c>
      <c r="C41" s="3" t="s">
        <v>19</v>
      </c>
      <c r="D41" t="s">
        <v>20</v>
      </c>
      <c r="E41" t="s">
        <v>21</v>
      </c>
      <c r="F41" t="s">
        <v>25</v>
      </c>
      <c r="G41" t="s">
        <v>95</v>
      </c>
      <c r="H41" t="s">
        <v>96</v>
      </c>
      <c r="I41" t="s">
        <v>100</v>
      </c>
      <c r="J41" t="s">
        <v>99</v>
      </c>
      <c r="K41">
        <v>16</v>
      </c>
      <c r="L41" t="s">
        <v>32</v>
      </c>
      <c r="M41">
        <v>16</v>
      </c>
      <c r="N41" t="s">
        <v>76</v>
      </c>
      <c r="U41" t="s">
        <v>23</v>
      </c>
      <c r="V41" t="s">
        <v>23</v>
      </c>
      <c r="W41" t="s">
        <v>23</v>
      </c>
    </row>
    <row r="42" spans="1:23" x14ac:dyDescent="0.25">
      <c r="A42" t="s">
        <v>61</v>
      </c>
      <c r="B42">
        <v>3</v>
      </c>
      <c r="C42" s="3" t="s">
        <v>19</v>
      </c>
      <c r="D42" t="s">
        <v>20</v>
      </c>
      <c r="E42" t="s">
        <v>21</v>
      </c>
      <c r="F42" t="s">
        <v>25</v>
      </c>
      <c r="G42" t="s">
        <v>95</v>
      </c>
      <c r="H42" t="s">
        <v>96</v>
      </c>
      <c r="I42" t="s">
        <v>103</v>
      </c>
      <c r="J42" t="s">
        <v>59</v>
      </c>
      <c r="K42">
        <v>10</v>
      </c>
      <c r="L42" t="s">
        <v>32</v>
      </c>
      <c r="M42">
        <v>10</v>
      </c>
      <c r="N42" t="s">
        <v>76</v>
      </c>
      <c r="S42">
        <v>50</v>
      </c>
      <c r="T42">
        <v>50</v>
      </c>
      <c r="U42" t="s">
        <v>23</v>
      </c>
      <c r="V42" t="s">
        <v>23</v>
      </c>
      <c r="W42" t="s">
        <v>23</v>
      </c>
    </row>
    <row r="43" spans="1:23" x14ac:dyDescent="0.25">
      <c r="A43" t="s">
        <v>61</v>
      </c>
      <c r="B43">
        <v>3</v>
      </c>
      <c r="C43" s="3" t="s">
        <v>47</v>
      </c>
      <c r="D43" t="s">
        <v>20</v>
      </c>
      <c r="E43" t="s">
        <v>21</v>
      </c>
      <c r="F43" t="s">
        <v>62</v>
      </c>
      <c r="G43" t="s">
        <v>95</v>
      </c>
      <c r="H43" t="s">
        <v>96</v>
      </c>
      <c r="I43" t="s">
        <v>103</v>
      </c>
      <c r="J43" t="s">
        <v>108</v>
      </c>
      <c r="K43">
        <v>1</v>
      </c>
      <c r="L43" t="s">
        <v>101</v>
      </c>
      <c r="M43">
        <v>50</v>
      </c>
      <c r="N43" t="s">
        <v>107</v>
      </c>
      <c r="S43">
        <v>3200</v>
      </c>
      <c r="T43">
        <f>S43/50</f>
        <v>64</v>
      </c>
      <c r="U43" t="s">
        <v>37</v>
      </c>
      <c r="V43" t="s">
        <v>38</v>
      </c>
      <c r="W43" t="s">
        <v>37</v>
      </c>
    </row>
    <row r="44" spans="1:23" x14ac:dyDescent="0.25">
      <c r="A44" t="s">
        <v>61</v>
      </c>
      <c r="B44">
        <v>3</v>
      </c>
      <c r="C44" s="3" t="s">
        <v>47</v>
      </c>
      <c r="D44" t="s">
        <v>20</v>
      </c>
      <c r="E44" t="s">
        <v>21</v>
      </c>
      <c r="F44" t="s">
        <v>62</v>
      </c>
      <c r="G44" t="s">
        <v>95</v>
      </c>
      <c r="H44" t="s">
        <v>96</v>
      </c>
      <c r="I44" t="s">
        <v>113</v>
      </c>
      <c r="J44" t="s">
        <v>59</v>
      </c>
      <c r="K44">
        <v>2</v>
      </c>
      <c r="L44" t="s">
        <v>101</v>
      </c>
      <c r="M44">
        <v>100</v>
      </c>
      <c r="N44" t="s">
        <v>76</v>
      </c>
      <c r="S44">
        <v>3200</v>
      </c>
      <c r="T44">
        <f>S44/50</f>
        <v>64</v>
      </c>
      <c r="U44" t="s">
        <v>37</v>
      </c>
      <c r="V44" t="s">
        <v>38</v>
      </c>
      <c r="W44" t="s">
        <v>37</v>
      </c>
    </row>
    <row r="45" spans="1:23" x14ac:dyDescent="0.25">
      <c r="A45" t="s">
        <v>66</v>
      </c>
      <c r="B45">
        <v>4</v>
      </c>
      <c r="C45" s="3" t="s">
        <v>24</v>
      </c>
      <c r="D45" t="s">
        <v>20</v>
      </c>
      <c r="E45" t="s">
        <v>21</v>
      </c>
      <c r="F45" s="4" t="s">
        <v>25</v>
      </c>
      <c r="G45" t="s">
        <v>95</v>
      </c>
      <c r="H45" t="s">
        <v>98</v>
      </c>
      <c r="I45" t="s">
        <v>103</v>
      </c>
      <c r="J45" t="s">
        <v>104</v>
      </c>
      <c r="K45">
        <v>10</v>
      </c>
      <c r="L45" t="s">
        <v>32</v>
      </c>
      <c r="M45">
        <v>10</v>
      </c>
      <c r="N45" t="s">
        <v>105</v>
      </c>
      <c r="U45" t="s">
        <v>23</v>
      </c>
      <c r="V45" t="s">
        <v>23</v>
      </c>
      <c r="W45" t="s">
        <v>23</v>
      </c>
    </row>
    <row r="46" spans="1:23" x14ac:dyDescent="0.25">
      <c r="A46" t="s">
        <v>66</v>
      </c>
      <c r="B46">
        <v>4</v>
      </c>
      <c r="C46" s="3" t="s">
        <v>19</v>
      </c>
      <c r="D46" t="s">
        <v>20</v>
      </c>
      <c r="E46" t="s">
        <v>21</v>
      </c>
      <c r="F46" s="4" t="s">
        <v>194</v>
      </c>
      <c r="G46" t="s">
        <v>95</v>
      </c>
      <c r="H46" t="s">
        <v>98</v>
      </c>
      <c r="I46" t="s">
        <v>103</v>
      </c>
      <c r="J46" t="s">
        <v>104</v>
      </c>
      <c r="K46">
        <v>20</v>
      </c>
      <c r="L46" t="s">
        <v>32</v>
      </c>
      <c r="M46">
        <v>20</v>
      </c>
      <c r="N46" t="s">
        <v>105</v>
      </c>
      <c r="U46" t="s">
        <v>23</v>
      </c>
      <c r="V46" t="s">
        <v>23</v>
      </c>
      <c r="W46" t="s">
        <v>23</v>
      </c>
    </row>
    <row r="47" spans="1:23" x14ac:dyDescent="0.25">
      <c r="A47" t="s">
        <v>66</v>
      </c>
      <c r="B47">
        <v>4</v>
      </c>
      <c r="C47" s="3" t="s">
        <v>47</v>
      </c>
      <c r="D47" t="s">
        <v>20</v>
      </c>
      <c r="E47" t="s">
        <v>21</v>
      </c>
      <c r="F47" s="4" t="s">
        <v>117</v>
      </c>
      <c r="G47" t="s">
        <v>95</v>
      </c>
      <c r="H47" t="s">
        <v>98</v>
      </c>
      <c r="I47" t="s">
        <v>109</v>
      </c>
      <c r="J47" t="s">
        <v>104</v>
      </c>
      <c r="K47">
        <v>20</v>
      </c>
      <c r="L47" t="s">
        <v>32</v>
      </c>
      <c r="M47">
        <v>20</v>
      </c>
      <c r="N47" t="s">
        <v>105</v>
      </c>
      <c r="U47" t="s">
        <v>23</v>
      </c>
      <c r="V47" t="s">
        <v>23</v>
      </c>
      <c r="W47" t="s">
        <v>23</v>
      </c>
    </row>
    <row r="48" spans="1:23" x14ac:dyDescent="0.25">
      <c r="A48" t="s">
        <v>66</v>
      </c>
      <c r="B48">
        <v>4</v>
      </c>
      <c r="C48" s="3" t="s">
        <v>114</v>
      </c>
      <c r="D48" t="s">
        <v>20</v>
      </c>
      <c r="E48" t="s">
        <v>21</v>
      </c>
      <c r="F48" t="s">
        <v>25</v>
      </c>
      <c r="G48" t="s">
        <v>95</v>
      </c>
      <c r="H48" t="s">
        <v>98</v>
      </c>
      <c r="I48" t="s">
        <v>113</v>
      </c>
      <c r="J48" t="s">
        <v>99</v>
      </c>
      <c r="K48">
        <v>50</v>
      </c>
      <c r="L48" t="s">
        <v>32</v>
      </c>
      <c r="M48">
        <v>50</v>
      </c>
      <c r="N48" t="s">
        <v>23</v>
      </c>
      <c r="O48">
        <v>150</v>
      </c>
      <c r="P48" t="s">
        <v>117</v>
      </c>
      <c r="U48" t="s">
        <v>23</v>
      </c>
      <c r="V48" t="s">
        <v>23</v>
      </c>
      <c r="W48" t="s">
        <v>23</v>
      </c>
    </row>
    <row r="49" spans="1:23" x14ac:dyDescent="0.25">
      <c r="A49" t="s">
        <v>71</v>
      </c>
      <c r="B49">
        <v>2</v>
      </c>
      <c r="C49" s="3" t="s">
        <v>47</v>
      </c>
      <c r="D49" t="s">
        <v>20</v>
      </c>
      <c r="E49" t="s">
        <v>21</v>
      </c>
      <c r="F49" t="s">
        <v>25</v>
      </c>
      <c r="G49" t="s">
        <v>95</v>
      </c>
      <c r="H49" t="s">
        <v>96</v>
      </c>
      <c r="I49" t="s">
        <v>23</v>
      </c>
      <c r="J49" t="s">
        <v>23</v>
      </c>
      <c r="L49" t="s">
        <v>23</v>
      </c>
      <c r="N49" t="s">
        <v>23</v>
      </c>
      <c r="U49" t="s">
        <v>23</v>
      </c>
      <c r="V49" t="s">
        <v>23</v>
      </c>
      <c r="W49" t="s">
        <v>23</v>
      </c>
    </row>
    <row r="50" spans="1:23" x14ac:dyDescent="0.25">
      <c r="A50" t="s">
        <v>71</v>
      </c>
      <c r="B50">
        <v>2</v>
      </c>
      <c r="C50" s="3" t="s">
        <v>24</v>
      </c>
      <c r="D50" t="s">
        <v>20</v>
      </c>
      <c r="E50" t="s">
        <v>21</v>
      </c>
      <c r="F50" t="s">
        <v>25</v>
      </c>
      <c r="G50" t="s">
        <v>95</v>
      </c>
      <c r="H50" t="s">
        <v>96</v>
      </c>
      <c r="I50" t="s">
        <v>100</v>
      </c>
      <c r="J50" t="s">
        <v>99</v>
      </c>
      <c r="L50" t="s">
        <v>23</v>
      </c>
      <c r="N50" t="s">
        <v>76</v>
      </c>
      <c r="U50" t="s">
        <v>23</v>
      </c>
      <c r="V50" t="s">
        <v>23</v>
      </c>
      <c r="W50" t="s">
        <v>23</v>
      </c>
    </row>
    <row r="51" spans="1:23" x14ac:dyDescent="0.25">
      <c r="A51" t="s">
        <v>71</v>
      </c>
      <c r="B51">
        <v>2</v>
      </c>
      <c r="C51" s="3" t="s">
        <v>24</v>
      </c>
      <c r="D51" t="s">
        <v>20</v>
      </c>
      <c r="E51" t="s">
        <v>21</v>
      </c>
      <c r="F51" t="s">
        <v>25</v>
      </c>
      <c r="G51" t="s">
        <v>95</v>
      </c>
      <c r="H51" t="s">
        <v>96</v>
      </c>
      <c r="I51" t="s">
        <v>103</v>
      </c>
      <c r="J51" t="s">
        <v>59</v>
      </c>
      <c r="K51">
        <v>2</v>
      </c>
      <c r="L51" t="s">
        <v>106</v>
      </c>
      <c r="M51" s="4"/>
      <c r="N51" t="s">
        <v>76</v>
      </c>
      <c r="O51">
        <v>150</v>
      </c>
      <c r="P51">
        <v>150</v>
      </c>
      <c r="Q51">
        <v>100</v>
      </c>
      <c r="R51">
        <v>100</v>
      </c>
      <c r="S51">
        <v>200</v>
      </c>
      <c r="T51">
        <v>200</v>
      </c>
      <c r="U51" t="s">
        <v>23</v>
      </c>
      <c r="V51" t="s">
        <v>23</v>
      </c>
      <c r="W51" t="s">
        <v>23</v>
      </c>
    </row>
    <row r="52" spans="1:23" x14ac:dyDescent="0.25">
      <c r="A52" t="s">
        <v>73</v>
      </c>
      <c r="B52">
        <v>5</v>
      </c>
      <c r="C52" s="3" t="s">
        <v>23</v>
      </c>
      <c r="D52" t="s">
        <v>20</v>
      </c>
      <c r="E52" t="s">
        <v>21</v>
      </c>
      <c r="F52" t="s">
        <v>25</v>
      </c>
      <c r="G52" t="s">
        <v>95</v>
      </c>
      <c r="H52" t="s">
        <v>98</v>
      </c>
      <c r="I52" t="s">
        <v>103</v>
      </c>
      <c r="J52" t="s">
        <v>23</v>
      </c>
      <c r="K52">
        <v>10</v>
      </c>
      <c r="L52" t="s">
        <v>32</v>
      </c>
      <c r="M52">
        <v>10</v>
      </c>
      <c r="N52" t="s">
        <v>23</v>
      </c>
      <c r="O52">
        <v>90</v>
      </c>
      <c r="P52">
        <v>90</v>
      </c>
      <c r="Q52">
        <v>80</v>
      </c>
      <c r="R52">
        <v>80</v>
      </c>
      <c r="S52">
        <v>100</v>
      </c>
      <c r="T52">
        <v>100</v>
      </c>
      <c r="U52" t="s">
        <v>37</v>
      </c>
      <c r="V52" t="s">
        <v>37</v>
      </c>
      <c r="W52" t="s">
        <v>38</v>
      </c>
    </row>
    <row r="53" spans="1:23" x14ac:dyDescent="0.25">
      <c r="A53" t="s">
        <v>73</v>
      </c>
      <c r="B53">
        <v>5</v>
      </c>
      <c r="C53" s="3" t="s">
        <v>74</v>
      </c>
      <c r="D53" t="s">
        <v>20</v>
      </c>
      <c r="E53" t="s">
        <v>21</v>
      </c>
      <c r="F53" t="s">
        <v>23</v>
      </c>
      <c r="G53" t="s">
        <v>95</v>
      </c>
      <c r="H53" t="s">
        <v>98</v>
      </c>
      <c r="I53" t="s">
        <v>103</v>
      </c>
      <c r="J53" t="s">
        <v>59</v>
      </c>
      <c r="K53">
        <v>2</v>
      </c>
      <c r="L53" t="s">
        <v>32</v>
      </c>
      <c r="M53">
        <v>2</v>
      </c>
      <c r="N53" t="s">
        <v>76</v>
      </c>
      <c r="U53" t="s">
        <v>23</v>
      </c>
      <c r="V53" t="s">
        <v>23</v>
      </c>
      <c r="W53" t="s">
        <v>23</v>
      </c>
    </row>
    <row r="54" spans="1:23" x14ac:dyDescent="0.25">
      <c r="A54" t="s">
        <v>73</v>
      </c>
      <c r="B54">
        <v>5</v>
      </c>
      <c r="C54" s="3" t="s">
        <v>74</v>
      </c>
      <c r="D54" t="s">
        <v>20</v>
      </c>
      <c r="E54" t="s">
        <v>21</v>
      </c>
      <c r="F54" t="s">
        <v>23</v>
      </c>
      <c r="G54" t="s">
        <v>95</v>
      </c>
      <c r="H54" t="s">
        <v>98</v>
      </c>
      <c r="I54" t="s">
        <v>113</v>
      </c>
      <c r="J54" t="s">
        <v>99</v>
      </c>
      <c r="K54">
        <v>2</v>
      </c>
      <c r="L54" t="s">
        <v>32</v>
      </c>
      <c r="M54">
        <v>2</v>
      </c>
      <c r="N54" t="s">
        <v>76</v>
      </c>
      <c r="U54" t="s">
        <v>23</v>
      </c>
      <c r="V54" t="s">
        <v>23</v>
      </c>
      <c r="W54" t="s">
        <v>23</v>
      </c>
    </row>
    <row r="55" spans="1:23" x14ac:dyDescent="0.25">
      <c r="A55" t="s">
        <v>73</v>
      </c>
      <c r="B55">
        <v>5</v>
      </c>
      <c r="C55" s="3" t="s">
        <v>23</v>
      </c>
      <c r="D55" t="s">
        <v>20</v>
      </c>
      <c r="E55" t="s">
        <v>21</v>
      </c>
      <c r="F55" t="s">
        <v>25</v>
      </c>
      <c r="G55" t="s">
        <v>95</v>
      </c>
      <c r="H55" t="s">
        <v>98</v>
      </c>
      <c r="I55" t="s">
        <v>113</v>
      </c>
      <c r="J55" t="s">
        <v>108</v>
      </c>
      <c r="K55">
        <v>50</v>
      </c>
      <c r="L55" t="s">
        <v>32</v>
      </c>
      <c r="M55">
        <v>50</v>
      </c>
      <c r="N55" t="s">
        <v>115</v>
      </c>
      <c r="O55">
        <v>100</v>
      </c>
      <c r="P55">
        <v>100</v>
      </c>
      <c r="U55" t="s">
        <v>23</v>
      </c>
      <c r="V55" t="s">
        <v>23</v>
      </c>
      <c r="W55" t="s">
        <v>23</v>
      </c>
    </row>
    <row r="56" spans="1:23" x14ac:dyDescent="0.25">
      <c r="A56" t="s">
        <v>77</v>
      </c>
      <c r="B56">
        <v>3</v>
      </c>
      <c r="C56" s="3" t="s">
        <v>19</v>
      </c>
      <c r="D56" t="s">
        <v>20</v>
      </c>
      <c r="E56" t="s">
        <v>21</v>
      </c>
      <c r="F56" t="s">
        <v>25</v>
      </c>
      <c r="G56" t="s">
        <v>95</v>
      </c>
      <c r="H56" t="s">
        <v>98</v>
      </c>
      <c r="I56" t="s">
        <v>100</v>
      </c>
      <c r="J56" t="s">
        <v>99</v>
      </c>
      <c r="K56">
        <v>1</v>
      </c>
      <c r="L56" t="s">
        <v>101</v>
      </c>
      <c r="M56">
        <v>50</v>
      </c>
      <c r="N56" t="s">
        <v>76</v>
      </c>
      <c r="O56">
        <v>2800</v>
      </c>
      <c r="P56">
        <f>O56/50</f>
        <v>56</v>
      </c>
      <c r="U56" t="s">
        <v>23</v>
      </c>
      <c r="V56" t="s">
        <v>38</v>
      </c>
      <c r="W56" t="s">
        <v>38</v>
      </c>
    </row>
    <row r="57" spans="1:23" x14ac:dyDescent="0.25">
      <c r="A57" t="s">
        <v>77</v>
      </c>
      <c r="B57">
        <v>3</v>
      </c>
      <c r="C57" s="3" t="s">
        <v>19</v>
      </c>
      <c r="D57" t="s">
        <v>20</v>
      </c>
      <c r="E57" t="s">
        <v>21</v>
      </c>
      <c r="F57" t="s">
        <v>25</v>
      </c>
      <c r="G57" t="s">
        <v>95</v>
      </c>
      <c r="H57" t="s">
        <v>98</v>
      </c>
      <c r="I57" t="s">
        <v>103</v>
      </c>
      <c r="J57" t="s">
        <v>59</v>
      </c>
      <c r="K57">
        <v>1</v>
      </c>
      <c r="L57" t="s">
        <v>101</v>
      </c>
      <c r="M57">
        <v>50</v>
      </c>
      <c r="N57" t="s">
        <v>76</v>
      </c>
      <c r="O57">
        <v>3500</v>
      </c>
      <c r="P57">
        <f>O57/50</f>
        <v>70</v>
      </c>
      <c r="U57" t="s">
        <v>23</v>
      </c>
      <c r="V57" t="s">
        <v>38</v>
      </c>
      <c r="W57" t="s">
        <v>23</v>
      </c>
    </row>
    <row r="58" spans="1:23" x14ac:dyDescent="0.25">
      <c r="A58" t="s">
        <v>77</v>
      </c>
      <c r="B58">
        <v>3</v>
      </c>
      <c r="C58" s="3" t="s">
        <v>47</v>
      </c>
      <c r="D58" t="s">
        <v>20</v>
      </c>
      <c r="E58" t="s">
        <v>21</v>
      </c>
      <c r="F58" t="s">
        <v>110</v>
      </c>
      <c r="G58" t="s">
        <v>95</v>
      </c>
      <c r="H58" t="s">
        <v>98</v>
      </c>
      <c r="I58" t="s">
        <v>111</v>
      </c>
      <c r="J58" t="s">
        <v>59</v>
      </c>
      <c r="K58">
        <v>2</v>
      </c>
      <c r="L58" t="s">
        <v>32</v>
      </c>
      <c r="M58">
        <v>2</v>
      </c>
      <c r="N58" t="s">
        <v>79</v>
      </c>
      <c r="U58" t="s">
        <v>23</v>
      </c>
      <c r="V58" t="s">
        <v>23</v>
      </c>
      <c r="W58" t="s">
        <v>23</v>
      </c>
    </row>
    <row r="59" spans="1:23" x14ac:dyDescent="0.25">
      <c r="A59" t="s">
        <v>80</v>
      </c>
      <c r="B59">
        <v>5</v>
      </c>
      <c r="C59" s="3" t="s">
        <v>56</v>
      </c>
      <c r="D59" t="s">
        <v>20</v>
      </c>
      <c r="E59" t="s">
        <v>21</v>
      </c>
      <c r="F59" t="s">
        <v>62</v>
      </c>
      <c r="G59" t="s">
        <v>95</v>
      </c>
      <c r="H59" t="s">
        <v>98</v>
      </c>
      <c r="I59" t="s">
        <v>103</v>
      </c>
      <c r="J59" t="s">
        <v>59</v>
      </c>
      <c r="K59">
        <v>1</v>
      </c>
      <c r="L59" t="s">
        <v>101</v>
      </c>
      <c r="M59">
        <v>50</v>
      </c>
      <c r="N59" t="s">
        <v>76</v>
      </c>
      <c r="U59" t="s">
        <v>23</v>
      </c>
      <c r="V59" t="s">
        <v>23</v>
      </c>
      <c r="W59" t="s">
        <v>23</v>
      </c>
    </row>
    <row r="60" spans="1:23" x14ac:dyDescent="0.25">
      <c r="A60" t="s">
        <v>80</v>
      </c>
      <c r="B60">
        <v>5</v>
      </c>
      <c r="C60" s="3" t="s">
        <v>56</v>
      </c>
      <c r="D60" t="s">
        <v>20</v>
      </c>
      <c r="E60" t="s">
        <v>21</v>
      </c>
      <c r="F60" t="s">
        <v>62</v>
      </c>
      <c r="G60" t="s">
        <v>95</v>
      </c>
      <c r="H60" t="s">
        <v>98</v>
      </c>
      <c r="I60" t="s">
        <v>113</v>
      </c>
      <c r="J60" t="s">
        <v>99</v>
      </c>
      <c r="K60">
        <v>1</v>
      </c>
      <c r="L60" t="s">
        <v>101</v>
      </c>
      <c r="M60">
        <v>50</v>
      </c>
      <c r="N60" t="s">
        <v>76</v>
      </c>
      <c r="U60" t="s">
        <v>23</v>
      </c>
      <c r="V60" t="s">
        <v>23</v>
      </c>
      <c r="W60" t="s">
        <v>23</v>
      </c>
    </row>
    <row r="61" spans="1:23" x14ac:dyDescent="0.25">
      <c r="A61" t="s">
        <v>83</v>
      </c>
      <c r="B61">
        <v>1</v>
      </c>
      <c r="C61" s="3" t="s">
        <v>19</v>
      </c>
      <c r="D61" t="s">
        <v>69</v>
      </c>
      <c r="E61" t="s">
        <v>21</v>
      </c>
      <c r="F61" t="s">
        <v>62</v>
      </c>
      <c r="G61" t="s">
        <v>95</v>
      </c>
      <c r="H61" t="s">
        <v>96</v>
      </c>
      <c r="I61" t="s">
        <v>23</v>
      </c>
      <c r="J61" t="s">
        <v>23</v>
      </c>
      <c r="L61" t="s">
        <v>23</v>
      </c>
      <c r="N61" t="s">
        <v>23</v>
      </c>
      <c r="U61" t="s">
        <v>23</v>
      </c>
      <c r="V61" t="s">
        <v>23</v>
      </c>
      <c r="W61" t="s">
        <v>23</v>
      </c>
    </row>
    <row r="62" spans="1:23" x14ac:dyDescent="0.25">
      <c r="A62" t="s">
        <v>83</v>
      </c>
      <c r="B62">
        <v>1</v>
      </c>
      <c r="C62" s="3" t="s">
        <v>24</v>
      </c>
      <c r="D62" t="s">
        <v>20</v>
      </c>
      <c r="E62" t="s">
        <v>21</v>
      </c>
      <c r="F62" t="s">
        <v>62</v>
      </c>
      <c r="G62" t="s">
        <v>95</v>
      </c>
      <c r="H62" t="s">
        <v>96</v>
      </c>
      <c r="I62" t="s">
        <v>103</v>
      </c>
      <c r="J62" t="s">
        <v>59</v>
      </c>
      <c r="K62">
        <v>3</v>
      </c>
      <c r="L62" t="s">
        <v>101</v>
      </c>
      <c r="M62">
        <v>150</v>
      </c>
      <c r="N62" t="s">
        <v>107</v>
      </c>
      <c r="U62" t="s">
        <v>23</v>
      </c>
      <c r="V62" t="s">
        <v>23</v>
      </c>
      <c r="W62" t="s">
        <v>23</v>
      </c>
    </row>
    <row r="63" spans="1:23" x14ac:dyDescent="0.25">
      <c r="A63" t="s">
        <v>83</v>
      </c>
      <c r="B63">
        <v>1</v>
      </c>
      <c r="C63" s="3" t="s">
        <v>24</v>
      </c>
      <c r="D63" t="s">
        <v>20</v>
      </c>
      <c r="E63" t="s">
        <v>21</v>
      </c>
      <c r="F63" t="s">
        <v>62</v>
      </c>
      <c r="G63" t="s">
        <v>95</v>
      </c>
      <c r="H63" t="s">
        <v>96</v>
      </c>
      <c r="I63" t="s">
        <v>113</v>
      </c>
      <c r="J63" t="s">
        <v>99</v>
      </c>
      <c r="K63">
        <v>3</v>
      </c>
      <c r="L63" t="s">
        <v>101</v>
      </c>
      <c r="M63">
        <v>150</v>
      </c>
      <c r="N63" t="s">
        <v>107</v>
      </c>
      <c r="U63" t="s">
        <v>23</v>
      </c>
      <c r="V63" t="s">
        <v>23</v>
      </c>
      <c r="W63" t="s">
        <v>23</v>
      </c>
    </row>
    <row r="64" spans="1:23" x14ac:dyDescent="0.25">
      <c r="A64" t="s">
        <v>84</v>
      </c>
      <c r="B64">
        <v>4</v>
      </c>
      <c r="C64" s="3" t="s">
        <v>19</v>
      </c>
      <c r="D64" t="s">
        <v>20</v>
      </c>
      <c r="E64" t="s">
        <v>21</v>
      </c>
      <c r="F64" t="s">
        <v>97</v>
      </c>
      <c r="G64" t="s">
        <v>95</v>
      </c>
      <c r="H64" t="s">
        <v>98</v>
      </c>
      <c r="I64" t="s">
        <v>23</v>
      </c>
      <c r="J64" t="s">
        <v>23</v>
      </c>
      <c r="L64" t="s">
        <v>23</v>
      </c>
      <c r="N64" t="s">
        <v>23</v>
      </c>
      <c r="U64" t="s">
        <v>23</v>
      </c>
      <c r="V64" t="s">
        <v>23</v>
      </c>
      <c r="W64" t="s">
        <v>23</v>
      </c>
    </row>
    <row r="65" spans="1:23" x14ac:dyDescent="0.25">
      <c r="A65" t="s">
        <v>85</v>
      </c>
      <c r="B65">
        <v>2</v>
      </c>
      <c r="C65" s="3" t="s">
        <v>56</v>
      </c>
      <c r="D65" t="s">
        <v>20</v>
      </c>
      <c r="E65" t="s">
        <v>21</v>
      </c>
      <c r="F65" t="s">
        <v>44</v>
      </c>
      <c r="G65" t="s">
        <v>95</v>
      </c>
      <c r="H65" t="s">
        <v>98</v>
      </c>
      <c r="I65" t="s">
        <v>100</v>
      </c>
      <c r="J65" t="s">
        <v>99</v>
      </c>
      <c r="K65">
        <v>50</v>
      </c>
      <c r="L65" t="s">
        <v>32</v>
      </c>
      <c r="M65">
        <v>50</v>
      </c>
      <c r="N65" t="s">
        <v>23</v>
      </c>
      <c r="U65" t="s">
        <v>23</v>
      </c>
      <c r="V65" t="s">
        <v>23</v>
      </c>
      <c r="W65" t="s">
        <v>23</v>
      </c>
    </row>
    <row r="66" spans="1:23" x14ac:dyDescent="0.25">
      <c r="A66" t="s">
        <v>85</v>
      </c>
      <c r="B66">
        <v>2</v>
      </c>
      <c r="C66" s="3" t="s">
        <v>56</v>
      </c>
      <c r="D66" t="s">
        <v>20</v>
      </c>
      <c r="E66" t="s">
        <v>21</v>
      </c>
      <c r="F66" t="s">
        <v>44</v>
      </c>
      <c r="G66" t="s">
        <v>95</v>
      </c>
      <c r="H66" t="s">
        <v>98</v>
      </c>
      <c r="I66" t="s">
        <v>103</v>
      </c>
      <c r="J66" t="s">
        <v>59</v>
      </c>
      <c r="K66">
        <v>50</v>
      </c>
      <c r="L66" t="s">
        <v>32</v>
      </c>
      <c r="M66">
        <v>50</v>
      </c>
      <c r="N66" t="s">
        <v>23</v>
      </c>
      <c r="U66" t="s">
        <v>23</v>
      </c>
      <c r="V66" t="s">
        <v>23</v>
      </c>
      <c r="W66" t="s">
        <v>23</v>
      </c>
    </row>
    <row r="67" spans="1:23" x14ac:dyDescent="0.25">
      <c r="A67" t="s">
        <v>85</v>
      </c>
      <c r="B67">
        <v>2</v>
      </c>
      <c r="C67" s="3" t="s">
        <v>19</v>
      </c>
      <c r="D67" t="s">
        <v>20</v>
      </c>
      <c r="E67" t="s">
        <v>21</v>
      </c>
      <c r="F67" t="s">
        <v>25</v>
      </c>
      <c r="G67" t="s">
        <v>95</v>
      </c>
      <c r="H67" t="s">
        <v>98</v>
      </c>
      <c r="I67" t="s">
        <v>103</v>
      </c>
      <c r="J67" t="s">
        <v>59</v>
      </c>
      <c r="K67">
        <v>50</v>
      </c>
      <c r="L67" t="s">
        <v>32</v>
      </c>
      <c r="M67">
        <v>50</v>
      </c>
      <c r="N67" t="s">
        <v>76</v>
      </c>
      <c r="U67" t="s">
        <v>37</v>
      </c>
      <c r="V67" t="s">
        <v>37</v>
      </c>
      <c r="W67" t="s">
        <v>38</v>
      </c>
    </row>
    <row r="68" spans="1:23" x14ac:dyDescent="0.25">
      <c r="A68" t="s">
        <v>90</v>
      </c>
      <c r="B68">
        <v>1</v>
      </c>
      <c r="C68" s="3" t="s">
        <v>47</v>
      </c>
      <c r="D68" t="s">
        <v>20</v>
      </c>
      <c r="E68" t="s">
        <v>21</v>
      </c>
      <c r="F68" t="s">
        <v>25</v>
      </c>
      <c r="G68" t="s">
        <v>95</v>
      </c>
      <c r="H68" t="s">
        <v>96</v>
      </c>
      <c r="I68" t="s">
        <v>103</v>
      </c>
      <c r="J68" t="s">
        <v>59</v>
      </c>
      <c r="K68">
        <v>4</v>
      </c>
      <c r="L68" t="s">
        <v>32</v>
      </c>
      <c r="M68">
        <v>4</v>
      </c>
      <c r="N68" t="s">
        <v>76</v>
      </c>
      <c r="O68">
        <v>100</v>
      </c>
      <c r="P68">
        <v>100</v>
      </c>
      <c r="U68" t="s">
        <v>23</v>
      </c>
      <c r="V68" t="s">
        <v>23</v>
      </c>
      <c r="W68" t="s">
        <v>23</v>
      </c>
    </row>
    <row r="69" spans="1:23" x14ac:dyDescent="0.25">
      <c r="A69" t="s">
        <v>90</v>
      </c>
      <c r="B69">
        <v>1</v>
      </c>
      <c r="C69" s="3" t="s">
        <v>24</v>
      </c>
      <c r="D69" t="s">
        <v>20</v>
      </c>
      <c r="E69" t="s">
        <v>21</v>
      </c>
      <c r="F69" t="s">
        <v>22</v>
      </c>
      <c r="G69" t="s">
        <v>95</v>
      </c>
      <c r="H69" t="s">
        <v>96</v>
      </c>
      <c r="I69" t="s">
        <v>111</v>
      </c>
      <c r="J69" t="s">
        <v>59</v>
      </c>
      <c r="K69">
        <v>8</v>
      </c>
      <c r="L69" t="s">
        <v>32</v>
      </c>
      <c r="M69">
        <v>8</v>
      </c>
      <c r="N69" t="s">
        <v>112</v>
      </c>
      <c r="U69" t="s">
        <v>23</v>
      </c>
      <c r="V69" t="s">
        <v>23</v>
      </c>
      <c r="W69" t="s">
        <v>23</v>
      </c>
    </row>
    <row r="70" spans="1:23" x14ac:dyDescent="0.25">
      <c r="A70" t="s">
        <v>91</v>
      </c>
      <c r="B70">
        <v>4</v>
      </c>
      <c r="C70" s="3" t="s">
        <v>56</v>
      </c>
      <c r="D70" t="s">
        <v>20</v>
      </c>
      <c r="E70" t="s">
        <v>21</v>
      </c>
      <c r="F70" t="s">
        <v>22</v>
      </c>
      <c r="G70" t="s">
        <v>95</v>
      </c>
      <c r="H70" t="s">
        <v>96</v>
      </c>
      <c r="I70" t="s">
        <v>103</v>
      </c>
      <c r="J70" t="s">
        <v>59</v>
      </c>
      <c r="K70">
        <v>4</v>
      </c>
      <c r="L70" t="s">
        <v>32</v>
      </c>
      <c r="M70">
        <v>4</v>
      </c>
      <c r="N70" t="s">
        <v>76</v>
      </c>
      <c r="S70">
        <v>85</v>
      </c>
      <c r="T70">
        <v>85</v>
      </c>
      <c r="U70" t="s">
        <v>37</v>
      </c>
      <c r="V70" t="s">
        <v>37</v>
      </c>
      <c r="W70" t="s">
        <v>38</v>
      </c>
    </row>
    <row r="71" spans="1:23" x14ac:dyDescent="0.25">
      <c r="A71" t="s">
        <v>91</v>
      </c>
      <c r="B71">
        <v>4</v>
      </c>
      <c r="C71" s="3" t="s">
        <v>52</v>
      </c>
      <c r="D71" t="s">
        <v>20</v>
      </c>
      <c r="E71" t="s">
        <v>21</v>
      </c>
      <c r="F71" t="s">
        <v>62</v>
      </c>
      <c r="G71" t="s">
        <v>95</v>
      </c>
      <c r="H71" t="s">
        <v>96</v>
      </c>
      <c r="I71" t="s">
        <v>103</v>
      </c>
      <c r="J71" t="s">
        <v>59</v>
      </c>
      <c r="K71">
        <v>12</v>
      </c>
      <c r="L71" t="s">
        <v>32</v>
      </c>
      <c r="M71">
        <v>12</v>
      </c>
      <c r="N71" t="s">
        <v>107</v>
      </c>
      <c r="U71" t="s">
        <v>23</v>
      </c>
      <c r="V71" t="s">
        <v>23</v>
      </c>
      <c r="W71" t="s">
        <v>23</v>
      </c>
    </row>
    <row r="72" spans="1:23" x14ac:dyDescent="0.25">
      <c r="A72" t="s">
        <v>93</v>
      </c>
      <c r="B72">
        <v>5</v>
      </c>
      <c r="C72" s="3" t="s">
        <v>19</v>
      </c>
      <c r="D72" t="s">
        <v>20</v>
      </c>
      <c r="E72" t="s">
        <v>21</v>
      </c>
      <c r="F72" t="s">
        <v>25</v>
      </c>
      <c r="G72" t="s">
        <v>95</v>
      </c>
      <c r="H72" t="s">
        <v>96</v>
      </c>
      <c r="I72" t="s">
        <v>23</v>
      </c>
      <c r="J72" t="s">
        <v>23</v>
      </c>
      <c r="L72" t="s">
        <v>23</v>
      </c>
      <c r="N72" t="s">
        <v>23</v>
      </c>
      <c r="U72" t="s">
        <v>23</v>
      </c>
      <c r="V72" t="s">
        <v>23</v>
      </c>
      <c r="W72" t="s">
        <v>23</v>
      </c>
    </row>
  </sheetData>
  <sortState ref="A4:Z69">
    <sortCondition ref="A4:A6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"/>
  <sheetViews>
    <sheetView workbookViewId="0">
      <selection activeCell="O1" activeCellId="1" sqref="A1:A2 O1:O2"/>
    </sheetView>
  </sheetViews>
  <sheetFormatPr defaultRowHeight="15" x14ac:dyDescent="0.25"/>
  <sheetData>
    <row r="1" spans="1:18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</row>
    <row r="2" spans="1:18" x14ac:dyDescent="0.25">
      <c r="A2" s="12" t="s">
        <v>41</v>
      </c>
      <c r="B2" s="12" t="s">
        <v>23</v>
      </c>
      <c r="C2" s="12" t="s">
        <v>20</v>
      </c>
      <c r="D2" s="12" t="s">
        <v>21</v>
      </c>
      <c r="E2" s="12" t="s">
        <v>44</v>
      </c>
      <c r="F2" s="12" t="s">
        <v>122</v>
      </c>
      <c r="G2" s="12" t="s">
        <v>123</v>
      </c>
      <c r="H2" s="12" t="s">
        <v>124</v>
      </c>
      <c r="I2" s="12" t="s">
        <v>23</v>
      </c>
      <c r="J2" s="13">
        <v>100</v>
      </c>
      <c r="K2" s="12" t="s">
        <v>125</v>
      </c>
      <c r="L2" s="12" t="s">
        <v>23</v>
      </c>
      <c r="M2" s="14"/>
      <c r="N2" s="13">
        <v>180</v>
      </c>
      <c r="O2" s="13">
        <v>200</v>
      </c>
      <c r="P2" s="12" t="s">
        <v>37</v>
      </c>
      <c r="Q2" s="12" t="s">
        <v>38</v>
      </c>
      <c r="R2" s="12" t="s">
        <v>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M5" activeCellId="3" sqref="A1 A5 M1 M5"/>
    </sheetView>
  </sheetViews>
  <sheetFormatPr defaultRowHeight="15" x14ac:dyDescent="0.25"/>
  <sheetData>
    <row r="1" spans="1:18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</row>
    <row r="2" spans="1:18" x14ac:dyDescent="0.25">
      <c r="A2" s="7" t="s">
        <v>77</v>
      </c>
      <c r="B2" s="7" t="s">
        <v>19</v>
      </c>
      <c r="C2" s="7" t="s">
        <v>20</v>
      </c>
      <c r="D2" s="7" t="s">
        <v>21</v>
      </c>
      <c r="E2" s="7" t="s">
        <v>30</v>
      </c>
      <c r="F2" s="7" t="s">
        <v>126</v>
      </c>
      <c r="G2" s="7" t="s">
        <v>126</v>
      </c>
      <c r="H2" s="7" t="s">
        <v>127</v>
      </c>
      <c r="I2" s="7" t="s">
        <v>128</v>
      </c>
      <c r="J2" s="8"/>
      <c r="K2" s="7" t="s">
        <v>23</v>
      </c>
      <c r="L2" s="7" t="s">
        <v>23</v>
      </c>
      <c r="M2" s="8"/>
      <c r="N2" s="8"/>
      <c r="O2" s="8"/>
      <c r="P2" s="7" t="s">
        <v>23</v>
      </c>
      <c r="Q2" s="7" t="s">
        <v>23</v>
      </c>
      <c r="R2" s="7" t="s">
        <v>23</v>
      </c>
    </row>
    <row r="3" spans="1:18" x14ac:dyDescent="0.25">
      <c r="A3" s="7" t="s">
        <v>77</v>
      </c>
      <c r="B3" s="7" t="s">
        <v>47</v>
      </c>
      <c r="C3" s="7" t="s">
        <v>20</v>
      </c>
      <c r="D3" s="7" t="s">
        <v>21</v>
      </c>
      <c r="E3" s="7" t="s">
        <v>110</v>
      </c>
      <c r="F3" s="7" t="s">
        <v>126</v>
      </c>
      <c r="G3" s="7" t="s">
        <v>23</v>
      </c>
      <c r="H3" s="7" t="s">
        <v>127</v>
      </c>
      <c r="I3" s="7" t="s">
        <v>23</v>
      </c>
      <c r="J3" s="8"/>
      <c r="K3" s="7" t="s">
        <v>23</v>
      </c>
      <c r="L3" s="7" t="s">
        <v>23</v>
      </c>
      <c r="M3" s="8"/>
      <c r="N3" s="8"/>
      <c r="O3" s="8"/>
      <c r="P3" s="7" t="s">
        <v>23</v>
      </c>
      <c r="Q3" s="7" t="s">
        <v>23</v>
      </c>
      <c r="R3" s="7" t="s">
        <v>23</v>
      </c>
    </row>
    <row r="4" spans="1:18" x14ac:dyDescent="0.25">
      <c r="A4" s="7" t="s">
        <v>90</v>
      </c>
      <c r="B4" s="7" t="s">
        <v>24</v>
      </c>
      <c r="C4" s="7" t="s">
        <v>20</v>
      </c>
      <c r="D4" s="7" t="s">
        <v>21</v>
      </c>
      <c r="E4" s="7" t="s">
        <v>129</v>
      </c>
      <c r="F4" s="7" t="s">
        <v>126</v>
      </c>
      <c r="G4" s="7" t="s">
        <v>126</v>
      </c>
      <c r="H4" s="7" t="s">
        <v>127</v>
      </c>
      <c r="I4" s="7" t="s">
        <v>23</v>
      </c>
      <c r="J4" s="8"/>
      <c r="K4" s="7" t="s">
        <v>23</v>
      </c>
      <c r="L4" s="7" t="s">
        <v>23</v>
      </c>
      <c r="M4" s="8"/>
      <c r="N4" s="8"/>
      <c r="O4" s="8"/>
      <c r="P4" s="7" t="s">
        <v>23</v>
      </c>
      <c r="Q4" s="7" t="s">
        <v>23</v>
      </c>
      <c r="R4" s="7" t="s">
        <v>23</v>
      </c>
    </row>
    <row r="5" spans="1:18" x14ac:dyDescent="0.25">
      <c r="A5" s="7" t="s">
        <v>91</v>
      </c>
      <c r="B5" s="7" t="s">
        <v>56</v>
      </c>
      <c r="C5" s="7" t="s">
        <v>20</v>
      </c>
      <c r="D5" s="7" t="s">
        <v>21</v>
      </c>
      <c r="E5" s="7" t="s">
        <v>130</v>
      </c>
      <c r="F5" s="7" t="s">
        <v>126</v>
      </c>
      <c r="G5" s="7" t="s">
        <v>126</v>
      </c>
      <c r="H5" s="7" t="s">
        <v>127</v>
      </c>
      <c r="I5" s="7" t="s">
        <v>23</v>
      </c>
      <c r="J5" s="9">
        <v>100</v>
      </c>
      <c r="K5" s="7" t="s">
        <v>131</v>
      </c>
      <c r="L5" s="7" t="s">
        <v>23</v>
      </c>
      <c r="M5" s="9">
        <v>150</v>
      </c>
      <c r="N5" s="9">
        <v>150</v>
      </c>
      <c r="O5" s="9">
        <v>150</v>
      </c>
      <c r="P5" s="7" t="s">
        <v>37</v>
      </c>
      <c r="Q5" s="7" t="s">
        <v>37</v>
      </c>
      <c r="R5" s="7" t="s">
        <v>38</v>
      </c>
    </row>
    <row r="10" spans="1:18" x14ac:dyDescent="0.25">
      <c r="A10" t="s">
        <v>132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workbookViewId="0">
      <selection activeCell="N2" activeCellId="1" sqref="A2:A27 N2:N27"/>
    </sheetView>
  </sheetViews>
  <sheetFormatPr defaultRowHeight="15" x14ac:dyDescent="0.25"/>
  <cols>
    <col min="14" max="15" width="9.140625" style="1"/>
  </cols>
  <sheetData>
    <row r="1" spans="1:24" s="4" customFormat="1" x14ac:dyDescent="0.25">
      <c r="A1" t="s">
        <v>371</v>
      </c>
      <c r="N1" s="25"/>
      <c r="O1" s="25"/>
    </row>
    <row r="2" spans="1:24" x14ac:dyDescent="0.25">
      <c r="A2" t="s">
        <v>0</v>
      </c>
      <c r="B2" s="1" t="s">
        <v>94</v>
      </c>
      <c r="C2" s="1" t="s">
        <v>369</v>
      </c>
      <c r="D2" t="s">
        <v>2</v>
      </c>
      <c r="E2" t="s">
        <v>3</v>
      </c>
      <c r="F2" t="s">
        <v>7</v>
      </c>
      <c r="G2" t="s">
        <v>5</v>
      </c>
      <c r="H2" t="s">
        <v>6</v>
      </c>
      <c r="I2" t="s">
        <v>8</v>
      </c>
      <c r="J2" t="s">
        <v>9</v>
      </c>
      <c r="K2" t="s">
        <v>10</v>
      </c>
      <c r="L2" t="s">
        <v>11</v>
      </c>
      <c r="M2" t="s">
        <v>133</v>
      </c>
      <c r="N2" s="1" t="s">
        <v>368</v>
      </c>
      <c r="O2" s="1" t="s">
        <v>370</v>
      </c>
      <c r="P2" t="s">
        <v>134</v>
      </c>
      <c r="Q2" t="s">
        <v>135</v>
      </c>
      <c r="R2" t="s">
        <v>15</v>
      </c>
      <c r="S2" t="s">
        <v>16</v>
      </c>
      <c r="T2" t="s">
        <v>17</v>
      </c>
    </row>
    <row r="3" spans="1:24" s="1" customFormat="1" x14ac:dyDescent="0.25">
      <c r="A3" t="s">
        <v>27</v>
      </c>
      <c r="B3">
        <v>1</v>
      </c>
      <c r="C3" t="s">
        <v>337</v>
      </c>
      <c r="D3" t="s">
        <v>69</v>
      </c>
      <c r="E3" t="s">
        <v>136</v>
      </c>
      <c r="F3" t="s">
        <v>155</v>
      </c>
      <c r="G3" t="s">
        <v>154</v>
      </c>
      <c r="H3" t="s">
        <v>154</v>
      </c>
      <c r="I3" t="s">
        <v>159</v>
      </c>
      <c r="J3">
        <v>1</v>
      </c>
      <c r="K3" t="s">
        <v>32</v>
      </c>
      <c r="L3" t="s">
        <v>76</v>
      </c>
      <c r="M3">
        <v>50</v>
      </c>
      <c r="N3" s="1">
        <f>M3*12</f>
        <v>600</v>
      </c>
      <c r="O3" s="26">
        <f>N3*0.01207</f>
        <v>7.2420000000000009</v>
      </c>
      <c r="P3">
        <v>50</v>
      </c>
      <c r="Q3">
        <v>50</v>
      </c>
      <c r="R3" t="s">
        <v>37</v>
      </c>
      <c r="S3" t="s">
        <v>37</v>
      </c>
      <c r="T3" t="s">
        <v>38</v>
      </c>
      <c r="X3"/>
    </row>
    <row r="4" spans="1:24" x14ac:dyDescent="0.25">
      <c r="A4" t="s">
        <v>27</v>
      </c>
      <c r="B4">
        <v>1</v>
      </c>
      <c r="C4" t="s">
        <v>337</v>
      </c>
      <c r="D4" t="s">
        <v>69</v>
      </c>
      <c r="E4" t="s">
        <v>136</v>
      </c>
      <c r="F4" t="s">
        <v>157</v>
      </c>
      <c r="G4" t="s">
        <v>157</v>
      </c>
      <c r="H4" t="s">
        <v>157</v>
      </c>
      <c r="I4" t="s">
        <v>159</v>
      </c>
      <c r="J4">
        <v>1</v>
      </c>
      <c r="K4" t="s">
        <v>358</v>
      </c>
      <c r="L4" t="s">
        <v>76</v>
      </c>
      <c r="M4">
        <v>400</v>
      </c>
      <c r="N4" s="1">
        <f>M4*12</f>
        <v>4800</v>
      </c>
      <c r="O4" s="26">
        <f t="shared" ref="O4:O27" si="0">N4*0.01207</f>
        <v>57.936000000000007</v>
      </c>
      <c r="P4">
        <v>400</v>
      </c>
      <c r="Q4">
        <v>400</v>
      </c>
      <c r="R4" t="s">
        <v>38</v>
      </c>
      <c r="S4" t="s">
        <v>38</v>
      </c>
      <c r="T4" t="s">
        <v>37</v>
      </c>
    </row>
    <row r="5" spans="1:24" x14ac:dyDescent="0.25">
      <c r="A5" t="s">
        <v>29</v>
      </c>
      <c r="B5">
        <v>4</v>
      </c>
      <c r="C5" t="s">
        <v>337</v>
      </c>
      <c r="D5" t="s">
        <v>69</v>
      </c>
      <c r="E5" t="s">
        <v>136</v>
      </c>
      <c r="F5" t="s">
        <v>157</v>
      </c>
      <c r="G5" t="s">
        <v>157</v>
      </c>
      <c r="H5" t="s">
        <v>157</v>
      </c>
      <c r="I5" t="s">
        <v>142</v>
      </c>
      <c r="J5">
        <v>12</v>
      </c>
      <c r="K5" t="s">
        <v>358</v>
      </c>
      <c r="L5" t="s">
        <v>76</v>
      </c>
      <c r="M5">
        <v>4000</v>
      </c>
      <c r="N5" s="1">
        <f>M5</f>
        <v>4000</v>
      </c>
      <c r="O5" s="26">
        <f t="shared" si="0"/>
        <v>48.28</v>
      </c>
      <c r="P5">
        <v>3500</v>
      </c>
      <c r="Q5">
        <v>4500</v>
      </c>
      <c r="R5" t="s">
        <v>37</v>
      </c>
      <c r="S5" t="s">
        <v>38</v>
      </c>
      <c r="T5" t="s">
        <v>37</v>
      </c>
    </row>
    <row r="6" spans="1:24" x14ac:dyDescent="0.25">
      <c r="A6" t="s">
        <v>35</v>
      </c>
      <c r="B6">
        <v>2</v>
      </c>
      <c r="C6" t="s">
        <v>337</v>
      </c>
      <c r="D6" t="s">
        <v>69</v>
      </c>
      <c r="E6" t="s">
        <v>136</v>
      </c>
      <c r="F6" t="s">
        <v>359</v>
      </c>
      <c r="G6" t="s">
        <v>145</v>
      </c>
      <c r="H6" t="s">
        <v>145</v>
      </c>
      <c r="I6" t="s">
        <v>23</v>
      </c>
      <c r="J6">
        <v>18</v>
      </c>
      <c r="K6" t="s">
        <v>360</v>
      </c>
      <c r="L6" t="s">
        <v>76</v>
      </c>
      <c r="M6">
        <v>50</v>
      </c>
      <c r="N6" s="1">
        <f>M6*12</f>
        <v>600</v>
      </c>
      <c r="O6" s="26">
        <f t="shared" si="0"/>
        <v>7.2420000000000009</v>
      </c>
      <c r="P6">
        <v>50</v>
      </c>
      <c r="Q6">
        <v>50</v>
      </c>
      <c r="R6" t="s">
        <v>38</v>
      </c>
      <c r="S6" t="s">
        <v>37</v>
      </c>
      <c r="T6" t="s">
        <v>37</v>
      </c>
    </row>
    <row r="7" spans="1:24" x14ac:dyDescent="0.25">
      <c r="A7" t="s">
        <v>41</v>
      </c>
      <c r="B7">
        <v>4</v>
      </c>
      <c r="C7" t="s">
        <v>337</v>
      </c>
      <c r="D7" t="s">
        <v>69</v>
      </c>
      <c r="E7" t="s">
        <v>136</v>
      </c>
      <c r="F7" t="s">
        <v>137</v>
      </c>
      <c r="G7" t="s">
        <v>122</v>
      </c>
      <c r="H7" t="s">
        <v>138</v>
      </c>
      <c r="I7" t="s">
        <v>357</v>
      </c>
      <c r="J7">
        <v>12</v>
      </c>
      <c r="K7" t="s">
        <v>358</v>
      </c>
      <c r="L7" t="s">
        <v>76</v>
      </c>
      <c r="M7">
        <v>7200</v>
      </c>
      <c r="N7" s="1">
        <f>M7</f>
        <v>7200</v>
      </c>
      <c r="O7" s="26">
        <f t="shared" si="0"/>
        <v>86.904000000000011</v>
      </c>
      <c r="P7">
        <v>7200</v>
      </c>
      <c r="Q7">
        <v>7200</v>
      </c>
      <c r="R7" t="s">
        <v>37</v>
      </c>
      <c r="S7" t="s">
        <v>38</v>
      </c>
      <c r="T7" t="s">
        <v>37</v>
      </c>
    </row>
    <row r="8" spans="1:24" x14ac:dyDescent="0.25">
      <c r="A8" t="s">
        <v>41</v>
      </c>
      <c r="B8">
        <v>4</v>
      </c>
      <c r="C8" t="s">
        <v>337</v>
      </c>
      <c r="D8" t="s">
        <v>69</v>
      </c>
      <c r="E8" t="s">
        <v>136</v>
      </c>
      <c r="F8" t="s">
        <v>359</v>
      </c>
      <c r="G8" t="s">
        <v>145</v>
      </c>
      <c r="H8" t="s">
        <v>145</v>
      </c>
      <c r="I8" t="s">
        <v>23</v>
      </c>
      <c r="J8">
        <v>0.25</v>
      </c>
      <c r="K8" t="s">
        <v>149</v>
      </c>
      <c r="L8" t="s">
        <v>76</v>
      </c>
      <c r="M8">
        <v>16000</v>
      </c>
      <c r="N8" s="1">
        <f>M8</f>
        <v>16000</v>
      </c>
      <c r="O8" s="26">
        <f t="shared" si="0"/>
        <v>193.12</v>
      </c>
      <c r="P8">
        <v>16000</v>
      </c>
      <c r="Q8">
        <v>16000</v>
      </c>
      <c r="R8" t="s">
        <v>38</v>
      </c>
      <c r="S8" t="s">
        <v>37</v>
      </c>
      <c r="T8" t="s">
        <v>37</v>
      </c>
    </row>
    <row r="9" spans="1:24" x14ac:dyDescent="0.25">
      <c r="A9" t="s">
        <v>46</v>
      </c>
      <c r="B9">
        <v>5</v>
      </c>
      <c r="C9" t="s">
        <v>337</v>
      </c>
      <c r="D9" t="s">
        <v>69</v>
      </c>
      <c r="E9" t="s">
        <v>136</v>
      </c>
      <c r="F9" t="s">
        <v>359</v>
      </c>
      <c r="G9" t="s">
        <v>145</v>
      </c>
      <c r="H9" t="s">
        <v>145</v>
      </c>
      <c r="I9" t="s">
        <v>23</v>
      </c>
      <c r="J9">
        <v>1</v>
      </c>
      <c r="K9" t="s">
        <v>148</v>
      </c>
      <c r="L9" t="s">
        <v>76</v>
      </c>
      <c r="M9">
        <v>85</v>
      </c>
      <c r="N9" s="1">
        <f>M9*12</f>
        <v>1020</v>
      </c>
      <c r="O9" s="26">
        <f t="shared" si="0"/>
        <v>12.311400000000001</v>
      </c>
      <c r="P9">
        <v>85</v>
      </c>
      <c r="Q9">
        <v>85</v>
      </c>
      <c r="R9" t="s">
        <v>38</v>
      </c>
      <c r="S9" t="s">
        <v>37</v>
      </c>
      <c r="T9" t="s">
        <v>37</v>
      </c>
    </row>
    <row r="10" spans="1:24" x14ac:dyDescent="0.25">
      <c r="A10" t="s">
        <v>51</v>
      </c>
      <c r="B10">
        <v>4</v>
      </c>
      <c r="C10" t="s">
        <v>337</v>
      </c>
      <c r="D10" t="s">
        <v>69</v>
      </c>
      <c r="E10" t="s">
        <v>136</v>
      </c>
      <c r="F10" t="s">
        <v>158</v>
      </c>
      <c r="G10" t="s">
        <v>157</v>
      </c>
      <c r="H10" t="s">
        <v>157</v>
      </c>
      <c r="I10" t="s">
        <v>159</v>
      </c>
      <c r="J10">
        <v>1</v>
      </c>
      <c r="K10" t="s">
        <v>160</v>
      </c>
      <c r="L10" t="s">
        <v>76</v>
      </c>
      <c r="M10">
        <v>50</v>
      </c>
      <c r="N10" s="1">
        <f>50*12</f>
        <v>600</v>
      </c>
      <c r="O10" s="26">
        <f t="shared" si="0"/>
        <v>7.2420000000000009</v>
      </c>
      <c r="P10">
        <v>50</v>
      </c>
      <c r="Q10">
        <v>50</v>
      </c>
      <c r="R10" t="s">
        <v>38</v>
      </c>
      <c r="S10" t="s">
        <v>37</v>
      </c>
      <c r="T10" t="s">
        <v>37</v>
      </c>
    </row>
    <row r="11" spans="1:24" x14ac:dyDescent="0.25">
      <c r="A11" t="s">
        <v>53</v>
      </c>
      <c r="B11">
        <v>3</v>
      </c>
      <c r="C11" t="s">
        <v>337</v>
      </c>
      <c r="D11" t="s">
        <v>69</v>
      </c>
      <c r="E11" t="s">
        <v>136</v>
      </c>
      <c r="F11" t="s">
        <v>157</v>
      </c>
      <c r="G11" t="s">
        <v>122</v>
      </c>
      <c r="H11" t="s">
        <v>138</v>
      </c>
      <c r="I11" t="s">
        <v>143</v>
      </c>
      <c r="J11">
        <v>100</v>
      </c>
      <c r="K11" t="s">
        <v>125</v>
      </c>
      <c r="L11" t="s">
        <v>76</v>
      </c>
      <c r="M11">
        <v>120</v>
      </c>
      <c r="N11" s="1">
        <f>M11*56</f>
        <v>6720</v>
      </c>
      <c r="O11" s="26">
        <f t="shared" si="0"/>
        <v>81.110400000000013</v>
      </c>
      <c r="P11">
        <v>120</v>
      </c>
      <c r="Q11">
        <v>120</v>
      </c>
      <c r="R11" t="s">
        <v>37</v>
      </c>
      <c r="S11" t="s">
        <v>38</v>
      </c>
      <c r="T11" t="s">
        <v>37</v>
      </c>
    </row>
    <row r="12" spans="1:24" x14ac:dyDescent="0.25">
      <c r="A12" t="s">
        <v>53</v>
      </c>
      <c r="B12">
        <v>3</v>
      </c>
      <c r="C12" t="s">
        <v>337</v>
      </c>
      <c r="D12" t="s">
        <v>69</v>
      </c>
      <c r="E12" t="s">
        <v>136</v>
      </c>
      <c r="F12" t="s">
        <v>157</v>
      </c>
      <c r="G12" t="s">
        <v>122</v>
      </c>
      <c r="H12" t="s">
        <v>139</v>
      </c>
      <c r="I12" t="s">
        <v>140</v>
      </c>
      <c r="J12">
        <v>4000</v>
      </c>
      <c r="K12" t="s">
        <v>141</v>
      </c>
      <c r="L12" t="s">
        <v>76</v>
      </c>
      <c r="M12">
        <v>4000</v>
      </c>
      <c r="N12" s="1">
        <f>M12</f>
        <v>4000</v>
      </c>
      <c r="O12" s="26">
        <f t="shared" si="0"/>
        <v>48.28</v>
      </c>
      <c r="P12">
        <v>4000</v>
      </c>
      <c r="Q12">
        <v>4000</v>
      </c>
      <c r="R12" t="s">
        <v>37</v>
      </c>
      <c r="S12" t="s">
        <v>38</v>
      </c>
      <c r="T12" t="s">
        <v>37</v>
      </c>
    </row>
    <row r="13" spans="1:24" x14ac:dyDescent="0.25">
      <c r="A13" t="s">
        <v>55</v>
      </c>
      <c r="B13">
        <v>4</v>
      </c>
      <c r="C13" t="s">
        <v>337</v>
      </c>
      <c r="D13" t="s">
        <v>69</v>
      </c>
      <c r="E13" t="s">
        <v>136</v>
      </c>
      <c r="F13" t="s">
        <v>359</v>
      </c>
      <c r="G13" t="s">
        <v>145</v>
      </c>
      <c r="H13" t="s">
        <v>146</v>
      </c>
      <c r="I13" t="s">
        <v>159</v>
      </c>
      <c r="J13">
        <v>1</v>
      </c>
      <c r="K13" t="s">
        <v>148</v>
      </c>
      <c r="L13" t="s">
        <v>76</v>
      </c>
      <c r="M13">
        <v>85</v>
      </c>
      <c r="N13" s="1">
        <f>M13*12</f>
        <v>1020</v>
      </c>
      <c r="O13" s="26">
        <f t="shared" si="0"/>
        <v>12.311400000000001</v>
      </c>
      <c r="P13">
        <v>70</v>
      </c>
      <c r="Q13">
        <v>100</v>
      </c>
      <c r="R13" t="s">
        <v>38</v>
      </c>
      <c r="S13" t="s">
        <v>37</v>
      </c>
      <c r="T13" t="s">
        <v>37</v>
      </c>
    </row>
    <row r="14" spans="1:24" x14ac:dyDescent="0.25">
      <c r="A14" t="s">
        <v>238</v>
      </c>
      <c r="B14">
        <v>5</v>
      </c>
      <c r="C14" t="s">
        <v>337</v>
      </c>
      <c r="D14" t="s">
        <v>69</v>
      </c>
      <c r="E14" t="s">
        <v>136</v>
      </c>
      <c r="F14" t="s">
        <v>361</v>
      </c>
      <c r="G14" t="s">
        <v>152</v>
      </c>
      <c r="H14" t="s">
        <v>362</v>
      </c>
      <c r="I14" t="s">
        <v>363</v>
      </c>
      <c r="K14" t="s">
        <v>23</v>
      </c>
      <c r="L14" t="s">
        <v>76</v>
      </c>
      <c r="M14">
        <v>2000</v>
      </c>
      <c r="N14" s="1">
        <f>M14*2</f>
        <v>4000</v>
      </c>
      <c r="O14" s="26">
        <f t="shared" si="0"/>
        <v>48.28</v>
      </c>
      <c r="P14">
        <v>2000</v>
      </c>
      <c r="Q14">
        <v>2000</v>
      </c>
      <c r="R14" t="s">
        <v>37</v>
      </c>
      <c r="S14" t="s">
        <v>38</v>
      </c>
      <c r="T14" t="s">
        <v>37</v>
      </c>
    </row>
    <row r="15" spans="1:24" x14ac:dyDescent="0.25">
      <c r="A15" t="s">
        <v>57</v>
      </c>
      <c r="B15">
        <v>1</v>
      </c>
      <c r="C15" t="s">
        <v>337</v>
      </c>
      <c r="D15" t="s">
        <v>69</v>
      </c>
      <c r="E15" t="s">
        <v>136</v>
      </c>
      <c r="F15" t="s">
        <v>158</v>
      </c>
      <c r="G15" t="s">
        <v>157</v>
      </c>
      <c r="H15" t="s">
        <v>157</v>
      </c>
      <c r="I15" t="s">
        <v>159</v>
      </c>
      <c r="K15" t="s">
        <v>23</v>
      </c>
      <c r="L15" t="s">
        <v>76</v>
      </c>
      <c r="M15">
        <v>250</v>
      </c>
      <c r="N15" s="1">
        <f>M15*12</f>
        <v>3000</v>
      </c>
      <c r="O15" s="26">
        <f t="shared" si="0"/>
        <v>36.21</v>
      </c>
      <c r="P15">
        <v>200</v>
      </c>
      <c r="Q15">
        <v>300</v>
      </c>
      <c r="R15" t="s">
        <v>38</v>
      </c>
      <c r="S15" t="s">
        <v>38</v>
      </c>
      <c r="T15" t="s">
        <v>37</v>
      </c>
    </row>
    <row r="16" spans="1:24" x14ac:dyDescent="0.25">
      <c r="A16" t="s">
        <v>57</v>
      </c>
      <c r="B16">
        <v>1</v>
      </c>
      <c r="C16" t="s">
        <v>337</v>
      </c>
      <c r="D16" t="s">
        <v>69</v>
      </c>
      <c r="E16" t="s">
        <v>136</v>
      </c>
      <c r="F16" t="s">
        <v>157</v>
      </c>
      <c r="G16" t="s">
        <v>157</v>
      </c>
      <c r="H16" t="s">
        <v>157</v>
      </c>
      <c r="I16" t="s">
        <v>159</v>
      </c>
      <c r="J16">
        <v>1</v>
      </c>
      <c r="K16" t="s">
        <v>160</v>
      </c>
      <c r="L16" t="s">
        <v>76</v>
      </c>
      <c r="M16">
        <v>1000</v>
      </c>
      <c r="N16" s="1">
        <f>M16*12</f>
        <v>12000</v>
      </c>
      <c r="O16" s="26">
        <f t="shared" si="0"/>
        <v>144.84</v>
      </c>
      <c r="P16">
        <v>1000</v>
      </c>
      <c r="Q16">
        <v>1000</v>
      </c>
      <c r="R16" t="s">
        <v>38</v>
      </c>
      <c r="S16" t="s">
        <v>37</v>
      </c>
      <c r="T16" t="s">
        <v>37</v>
      </c>
    </row>
    <row r="17" spans="1:20" x14ac:dyDescent="0.25">
      <c r="A17" t="s">
        <v>58</v>
      </c>
      <c r="B17">
        <v>3</v>
      </c>
      <c r="C17" t="s">
        <v>337</v>
      </c>
      <c r="D17" t="s">
        <v>69</v>
      </c>
      <c r="E17" t="s">
        <v>136</v>
      </c>
      <c r="F17" t="s">
        <v>137</v>
      </c>
      <c r="G17" t="s">
        <v>122</v>
      </c>
      <c r="H17" t="s">
        <v>138</v>
      </c>
      <c r="I17" t="s">
        <v>143</v>
      </c>
      <c r="J17">
        <v>100</v>
      </c>
      <c r="K17" t="s">
        <v>125</v>
      </c>
      <c r="L17" t="s">
        <v>76</v>
      </c>
      <c r="M17">
        <v>100</v>
      </c>
      <c r="N17" s="1">
        <f>M17*56</f>
        <v>5600</v>
      </c>
      <c r="O17" s="26">
        <f t="shared" si="0"/>
        <v>67.591999999999999</v>
      </c>
      <c r="P17">
        <v>100</v>
      </c>
      <c r="Q17">
        <v>100</v>
      </c>
      <c r="R17" t="s">
        <v>37</v>
      </c>
      <c r="S17" t="s">
        <v>38</v>
      </c>
      <c r="T17" t="s">
        <v>37</v>
      </c>
    </row>
    <row r="18" spans="1:20" x14ac:dyDescent="0.25">
      <c r="A18" t="s">
        <v>58</v>
      </c>
      <c r="B18">
        <v>3</v>
      </c>
      <c r="C18" t="s">
        <v>337</v>
      </c>
      <c r="D18" t="s">
        <v>69</v>
      </c>
      <c r="E18" t="s">
        <v>136</v>
      </c>
      <c r="F18" t="s">
        <v>359</v>
      </c>
      <c r="G18" t="s">
        <v>145</v>
      </c>
      <c r="H18" t="s">
        <v>146</v>
      </c>
      <c r="I18" t="s">
        <v>364</v>
      </c>
      <c r="J18">
        <v>0.25</v>
      </c>
      <c r="K18" t="s">
        <v>147</v>
      </c>
      <c r="L18" t="s">
        <v>76</v>
      </c>
      <c r="M18">
        <v>1600</v>
      </c>
      <c r="N18" s="1">
        <f>M18*4</f>
        <v>6400</v>
      </c>
      <c r="O18" s="26">
        <f t="shared" si="0"/>
        <v>77.248000000000005</v>
      </c>
      <c r="P18">
        <v>1200</v>
      </c>
      <c r="Q18">
        <v>2000</v>
      </c>
      <c r="R18" t="s">
        <v>38</v>
      </c>
      <c r="S18" t="s">
        <v>37</v>
      </c>
      <c r="T18" t="s">
        <v>37</v>
      </c>
    </row>
    <row r="19" spans="1:20" x14ac:dyDescent="0.25">
      <c r="A19" t="s">
        <v>58</v>
      </c>
      <c r="B19">
        <v>3</v>
      </c>
      <c r="C19" t="s">
        <v>337</v>
      </c>
      <c r="D19" t="s">
        <v>69</v>
      </c>
      <c r="E19" t="s">
        <v>136</v>
      </c>
      <c r="F19" t="s">
        <v>157</v>
      </c>
      <c r="G19" t="s">
        <v>157</v>
      </c>
      <c r="H19" t="s">
        <v>157</v>
      </c>
      <c r="I19" t="s">
        <v>159</v>
      </c>
      <c r="K19" t="s">
        <v>358</v>
      </c>
      <c r="L19" t="s">
        <v>76</v>
      </c>
      <c r="M19">
        <v>750</v>
      </c>
      <c r="N19" s="1">
        <f>M19*12</f>
        <v>9000</v>
      </c>
      <c r="O19" s="26">
        <f t="shared" si="0"/>
        <v>108.63000000000001</v>
      </c>
      <c r="P19">
        <v>500</v>
      </c>
      <c r="Q19">
        <v>1000</v>
      </c>
      <c r="R19" t="s">
        <v>37</v>
      </c>
      <c r="S19" t="s">
        <v>38</v>
      </c>
      <c r="T19" t="s">
        <v>37</v>
      </c>
    </row>
    <row r="20" spans="1:20" x14ac:dyDescent="0.25">
      <c r="A20" t="s">
        <v>64</v>
      </c>
      <c r="B20">
        <v>4</v>
      </c>
      <c r="C20" t="s">
        <v>334</v>
      </c>
      <c r="D20" t="s">
        <v>69</v>
      </c>
      <c r="E20" t="s">
        <v>136</v>
      </c>
      <c r="F20" t="s">
        <v>156</v>
      </c>
      <c r="G20" t="s">
        <v>157</v>
      </c>
      <c r="H20" t="s">
        <v>157</v>
      </c>
      <c r="I20" t="s">
        <v>159</v>
      </c>
      <c r="K20" t="s">
        <v>358</v>
      </c>
      <c r="L20" t="s">
        <v>76</v>
      </c>
      <c r="M20">
        <v>100</v>
      </c>
      <c r="N20" s="1">
        <f t="shared" ref="N20:N21" si="1">M20*12</f>
        <v>1200</v>
      </c>
      <c r="O20" s="26">
        <f t="shared" si="0"/>
        <v>14.484000000000002</v>
      </c>
      <c r="P20">
        <v>100</v>
      </c>
      <c r="Q20">
        <v>100</v>
      </c>
      <c r="R20" t="s">
        <v>37</v>
      </c>
      <c r="S20" t="s">
        <v>38</v>
      </c>
      <c r="T20" t="s">
        <v>37</v>
      </c>
    </row>
    <row r="21" spans="1:20" x14ac:dyDescent="0.25">
      <c r="A21" t="s">
        <v>71</v>
      </c>
      <c r="B21">
        <v>2</v>
      </c>
      <c r="C21" t="s">
        <v>334</v>
      </c>
      <c r="D21" t="s">
        <v>69</v>
      </c>
      <c r="E21" t="s">
        <v>136</v>
      </c>
      <c r="F21" t="s">
        <v>153</v>
      </c>
      <c r="G21" t="s">
        <v>154</v>
      </c>
      <c r="H21" t="s">
        <v>154</v>
      </c>
      <c r="I21" t="s">
        <v>159</v>
      </c>
      <c r="J21">
        <v>1</v>
      </c>
      <c r="K21" t="s">
        <v>32</v>
      </c>
      <c r="L21" t="s">
        <v>76</v>
      </c>
      <c r="M21">
        <v>50</v>
      </c>
      <c r="N21" s="1">
        <f t="shared" si="1"/>
        <v>600</v>
      </c>
      <c r="O21" s="26">
        <f t="shared" si="0"/>
        <v>7.2420000000000009</v>
      </c>
      <c r="P21">
        <v>50</v>
      </c>
      <c r="Q21">
        <v>50</v>
      </c>
      <c r="R21" t="s">
        <v>37</v>
      </c>
      <c r="S21" t="s">
        <v>38</v>
      </c>
      <c r="T21" t="s">
        <v>37</v>
      </c>
    </row>
    <row r="22" spans="1:20" x14ac:dyDescent="0.25">
      <c r="A22" t="s">
        <v>73</v>
      </c>
      <c r="B22">
        <v>5</v>
      </c>
      <c r="C22" t="s">
        <v>334</v>
      </c>
      <c r="D22" t="s">
        <v>69</v>
      </c>
      <c r="E22" t="s">
        <v>144</v>
      </c>
      <c r="F22" t="s">
        <v>150</v>
      </c>
      <c r="G22" t="s">
        <v>145</v>
      </c>
      <c r="H22" t="s">
        <v>146</v>
      </c>
      <c r="I22" t="s">
        <v>151</v>
      </c>
      <c r="J22">
        <v>3</v>
      </c>
      <c r="K22" t="s">
        <v>101</v>
      </c>
      <c r="L22" t="s">
        <v>76</v>
      </c>
      <c r="M22">
        <v>200</v>
      </c>
      <c r="N22" s="1">
        <f>M22*56</f>
        <v>11200</v>
      </c>
      <c r="O22" s="26">
        <f t="shared" si="0"/>
        <v>135.184</v>
      </c>
      <c r="P22">
        <v>200</v>
      </c>
      <c r="Q22">
        <v>200</v>
      </c>
      <c r="R22" t="s">
        <v>38</v>
      </c>
      <c r="S22" t="s">
        <v>37</v>
      </c>
      <c r="T22" t="s">
        <v>37</v>
      </c>
    </row>
    <row r="23" spans="1:20" x14ac:dyDescent="0.25">
      <c r="A23" t="s">
        <v>77</v>
      </c>
      <c r="B23">
        <v>3</v>
      </c>
      <c r="C23" t="s">
        <v>334</v>
      </c>
      <c r="D23" t="s">
        <v>69</v>
      </c>
      <c r="E23" t="s">
        <v>136</v>
      </c>
      <c r="F23" t="s">
        <v>137</v>
      </c>
      <c r="G23" t="s">
        <v>122</v>
      </c>
      <c r="H23" t="s">
        <v>138</v>
      </c>
      <c r="I23" t="s">
        <v>143</v>
      </c>
      <c r="J23">
        <v>100</v>
      </c>
      <c r="K23" t="s">
        <v>125</v>
      </c>
      <c r="L23" t="s">
        <v>76</v>
      </c>
      <c r="M23">
        <v>100</v>
      </c>
      <c r="N23" s="1">
        <f>M23*56</f>
        <v>5600</v>
      </c>
      <c r="O23" s="26">
        <f t="shared" si="0"/>
        <v>67.591999999999999</v>
      </c>
      <c r="P23">
        <v>100</v>
      </c>
      <c r="Q23">
        <v>100</v>
      </c>
      <c r="R23" t="s">
        <v>37</v>
      </c>
      <c r="S23" t="s">
        <v>38</v>
      </c>
      <c r="T23" t="s">
        <v>37</v>
      </c>
    </row>
    <row r="24" spans="1:20" x14ac:dyDescent="0.25">
      <c r="A24" t="s">
        <v>84</v>
      </c>
      <c r="B24">
        <v>2</v>
      </c>
      <c r="C24" t="s">
        <v>334</v>
      </c>
      <c r="D24" t="s">
        <v>69</v>
      </c>
      <c r="E24" t="s">
        <v>144</v>
      </c>
      <c r="F24" t="s">
        <v>361</v>
      </c>
      <c r="G24" t="s">
        <v>152</v>
      </c>
      <c r="H24" t="s">
        <v>362</v>
      </c>
      <c r="I24" t="s">
        <v>363</v>
      </c>
      <c r="K24" t="s">
        <v>23</v>
      </c>
      <c r="L24" t="s">
        <v>76</v>
      </c>
      <c r="M24">
        <v>250</v>
      </c>
      <c r="N24" s="1">
        <f>M24*2</f>
        <v>500</v>
      </c>
      <c r="O24" s="26">
        <f t="shared" si="0"/>
        <v>6.0350000000000001</v>
      </c>
      <c r="P24">
        <v>200</v>
      </c>
      <c r="Q24">
        <v>300</v>
      </c>
      <c r="R24" t="s">
        <v>37</v>
      </c>
      <c r="S24" t="s">
        <v>38</v>
      </c>
      <c r="T24" t="s">
        <v>37</v>
      </c>
    </row>
    <row r="25" spans="1:20" x14ac:dyDescent="0.25">
      <c r="A25" t="s">
        <v>86</v>
      </c>
      <c r="B25">
        <v>3</v>
      </c>
      <c r="C25" t="s">
        <v>334</v>
      </c>
      <c r="D25" t="s">
        <v>69</v>
      </c>
      <c r="E25" t="s">
        <v>144</v>
      </c>
      <c r="F25" t="s">
        <v>157</v>
      </c>
      <c r="G25" t="s">
        <v>122</v>
      </c>
      <c r="H25" t="s">
        <v>138</v>
      </c>
      <c r="I25" t="s">
        <v>143</v>
      </c>
      <c r="J25">
        <v>100</v>
      </c>
      <c r="K25" t="s">
        <v>125</v>
      </c>
      <c r="L25" t="s">
        <v>76</v>
      </c>
      <c r="M25">
        <v>120</v>
      </c>
      <c r="N25" s="1">
        <f>M25*56</f>
        <v>6720</v>
      </c>
      <c r="O25" s="26">
        <f t="shared" si="0"/>
        <v>81.110400000000013</v>
      </c>
      <c r="P25">
        <v>120</v>
      </c>
      <c r="Q25">
        <v>120</v>
      </c>
      <c r="R25" t="s">
        <v>37</v>
      </c>
      <c r="S25" t="s">
        <v>38</v>
      </c>
      <c r="T25" t="s">
        <v>37</v>
      </c>
    </row>
    <row r="26" spans="1:20" x14ac:dyDescent="0.25">
      <c r="A26" t="s">
        <v>90</v>
      </c>
      <c r="B26">
        <v>1</v>
      </c>
      <c r="C26" t="s">
        <v>334</v>
      </c>
      <c r="D26" t="s">
        <v>69</v>
      </c>
      <c r="E26" t="s">
        <v>136</v>
      </c>
      <c r="F26" t="s">
        <v>361</v>
      </c>
      <c r="G26" t="s">
        <v>152</v>
      </c>
      <c r="H26" t="s">
        <v>362</v>
      </c>
      <c r="I26" t="s">
        <v>363</v>
      </c>
      <c r="K26" t="s">
        <v>23</v>
      </c>
      <c r="L26" t="s">
        <v>76</v>
      </c>
      <c r="M26">
        <v>400</v>
      </c>
      <c r="N26" s="1">
        <f>800</f>
        <v>800</v>
      </c>
      <c r="O26" s="26">
        <f t="shared" si="0"/>
        <v>9.6560000000000006</v>
      </c>
      <c r="P26">
        <v>400</v>
      </c>
      <c r="Q26">
        <v>400</v>
      </c>
      <c r="R26" t="s">
        <v>38</v>
      </c>
      <c r="S26" t="s">
        <v>37</v>
      </c>
      <c r="T26" t="s">
        <v>37</v>
      </c>
    </row>
    <row r="27" spans="1:20" x14ac:dyDescent="0.25">
      <c r="A27" t="s">
        <v>90</v>
      </c>
      <c r="B27">
        <v>1</v>
      </c>
      <c r="C27" t="s">
        <v>334</v>
      </c>
      <c r="D27" t="s">
        <v>69</v>
      </c>
      <c r="E27" t="s">
        <v>136</v>
      </c>
      <c r="F27" t="s">
        <v>365</v>
      </c>
      <c r="G27" t="s">
        <v>157</v>
      </c>
      <c r="H27" t="s">
        <v>157</v>
      </c>
      <c r="I27" t="s">
        <v>366</v>
      </c>
      <c r="J27">
        <v>1</v>
      </c>
      <c r="K27" t="s">
        <v>367</v>
      </c>
      <c r="L27" t="s">
        <v>76</v>
      </c>
      <c r="M27">
        <v>100</v>
      </c>
      <c r="N27" s="1">
        <f>M27</f>
        <v>100</v>
      </c>
      <c r="O27" s="26">
        <f t="shared" si="0"/>
        <v>1.2070000000000001</v>
      </c>
      <c r="P27">
        <v>100</v>
      </c>
      <c r="Q27">
        <v>100</v>
      </c>
      <c r="R27" t="s">
        <v>37</v>
      </c>
      <c r="S27" t="s">
        <v>38</v>
      </c>
      <c r="T27" t="s">
        <v>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2"/>
  <sheetViews>
    <sheetView workbookViewId="0">
      <selection activeCell="M1" activeCellId="1" sqref="A1:A1048576 M1:M1048576"/>
    </sheetView>
  </sheetViews>
  <sheetFormatPr defaultRowHeight="15" x14ac:dyDescent="0.25"/>
  <sheetData>
    <row r="1" spans="1:14" s="1" customFormat="1" x14ac:dyDescent="0.25">
      <c r="A1" s="1" t="s">
        <v>0</v>
      </c>
      <c r="B1" s="1" t="s">
        <v>94</v>
      </c>
      <c r="C1" s="1" t="s">
        <v>187</v>
      </c>
      <c r="D1" s="1" t="s">
        <v>2</v>
      </c>
      <c r="E1" s="1" t="s">
        <v>161</v>
      </c>
      <c r="F1" s="1" t="s">
        <v>162</v>
      </c>
      <c r="G1" s="1" t="s">
        <v>163</v>
      </c>
      <c r="H1" s="1" t="s">
        <v>164</v>
      </c>
      <c r="I1" s="1" t="s">
        <v>165</v>
      </c>
      <c r="J1" s="1" t="s">
        <v>166</v>
      </c>
      <c r="K1" s="1" t="s">
        <v>167</v>
      </c>
      <c r="L1" s="1" t="s">
        <v>168</v>
      </c>
      <c r="M1" s="1" t="s">
        <v>169</v>
      </c>
      <c r="N1" s="1" t="s">
        <v>170</v>
      </c>
    </row>
    <row r="2" spans="1:14" x14ac:dyDescent="0.25">
      <c r="A2" t="s">
        <v>18</v>
      </c>
      <c r="B2">
        <v>2</v>
      </c>
      <c r="C2" t="s">
        <v>188</v>
      </c>
      <c r="D2" t="s">
        <v>69</v>
      </c>
      <c r="E2" t="s">
        <v>171</v>
      </c>
      <c r="G2" t="s">
        <v>23</v>
      </c>
      <c r="H2" t="s">
        <v>82</v>
      </c>
      <c r="I2">
        <v>1</v>
      </c>
      <c r="J2">
        <v>1</v>
      </c>
      <c r="K2">
        <v>100</v>
      </c>
      <c r="L2">
        <v>100</v>
      </c>
      <c r="M2">
        <v>100</v>
      </c>
      <c r="N2" t="s">
        <v>23</v>
      </c>
    </row>
    <row r="3" spans="1:14" x14ac:dyDescent="0.25">
      <c r="A3" t="s">
        <v>18</v>
      </c>
      <c r="B3">
        <v>2</v>
      </c>
      <c r="C3" t="s">
        <v>188</v>
      </c>
      <c r="D3" t="s">
        <v>69</v>
      </c>
      <c r="E3" t="s">
        <v>171</v>
      </c>
      <c r="G3" t="s">
        <v>23</v>
      </c>
      <c r="H3" t="s">
        <v>25</v>
      </c>
      <c r="I3">
        <v>3</v>
      </c>
      <c r="J3">
        <v>5</v>
      </c>
      <c r="K3">
        <v>100</v>
      </c>
      <c r="L3">
        <v>1500</v>
      </c>
      <c r="M3">
        <v>1500</v>
      </c>
      <c r="N3" t="s">
        <v>23</v>
      </c>
    </row>
    <row r="4" spans="1:14" x14ac:dyDescent="0.25">
      <c r="A4" t="s">
        <v>18</v>
      </c>
      <c r="B4">
        <v>2</v>
      </c>
      <c r="C4" t="s">
        <v>188</v>
      </c>
      <c r="D4" t="s">
        <v>69</v>
      </c>
      <c r="E4" t="s">
        <v>102</v>
      </c>
      <c r="G4" t="s">
        <v>23</v>
      </c>
      <c r="H4" t="s">
        <v>82</v>
      </c>
      <c r="I4">
        <v>2</v>
      </c>
      <c r="J4">
        <v>3</v>
      </c>
      <c r="K4">
        <v>100</v>
      </c>
      <c r="L4">
        <v>600</v>
      </c>
      <c r="M4">
        <v>600</v>
      </c>
      <c r="N4" t="s">
        <v>23</v>
      </c>
    </row>
    <row r="5" spans="1:14" x14ac:dyDescent="0.25">
      <c r="A5" t="s">
        <v>18</v>
      </c>
      <c r="B5">
        <v>2</v>
      </c>
      <c r="C5" t="s">
        <v>188</v>
      </c>
      <c r="D5" t="s">
        <v>69</v>
      </c>
      <c r="E5" t="s">
        <v>102</v>
      </c>
      <c r="G5" t="s">
        <v>23</v>
      </c>
      <c r="H5" t="s">
        <v>25</v>
      </c>
      <c r="I5">
        <v>1</v>
      </c>
      <c r="J5">
        <v>3</v>
      </c>
      <c r="K5">
        <v>100</v>
      </c>
      <c r="L5">
        <v>300</v>
      </c>
      <c r="M5">
        <v>300</v>
      </c>
      <c r="N5" t="s">
        <v>23</v>
      </c>
    </row>
    <row r="6" spans="1:14" x14ac:dyDescent="0.25">
      <c r="A6" t="s">
        <v>18</v>
      </c>
      <c r="B6">
        <v>2</v>
      </c>
      <c r="C6" t="s">
        <v>188</v>
      </c>
      <c r="D6" t="s">
        <v>69</v>
      </c>
      <c r="E6" t="s">
        <v>59</v>
      </c>
      <c r="G6" t="s">
        <v>23</v>
      </c>
      <c r="H6" t="s">
        <v>82</v>
      </c>
      <c r="I6">
        <v>2</v>
      </c>
      <c r="J6">
        <v>1</v>
      </c>
      <c r="K6">
        <v>100</v>
      </c>
      <c r="L6">
        <v>200</v>
      </c>
      <c r="M6">
        <v>200</v>
      </c>
      <c r="N6" t="s">
        <v>23</v>
      </c>
    </row>
    <row r="7" spans="1:14" x14ac:dyDescent="0.25">
      <c r="A7" t="s">
        <v>18</v>
      </c>
      <c r="B7">
        <v>2</v>
      </c>
      <c r="C7" t="s">
        <v>188</v>
      </c>
      <c r="D7" t="s">
        <v>69</v>
      </c>
      <c r="E7" t="s">
        <v>59</v>
      </c>
      <c r="G7" t="s">
        <v>23</v>
      </c>
      <c r="H7" t="s">
        <v>25</v>
      </c>
      <c r="I7">
        <v>2</v>
      </c>
      <c r="J7">
        <v>3</v>
      </c>
      <c r="K7">
        <v>100</v>
      </c>
      <c r="L7">
        <v>600</v>
      </c>
      <c r="M7">
        <v>600</v>
      </c>
      <c r="N7" t="s">
        <v>23</v>
      </c>
    </row>
    <row r="8" spans="1:14" x14ac:dyDescent="0.25">
      <c r="A8" t="s">
        <v>18</v>
      </c>
      <c r="B8">
        <v>2</v>
      </c>
      <c r="C8" t="s">
        <v>188</v>
      </c>
      <c r="D8" t="s">
        <v>69</v>
      </c>
      <c r="E8" t="s">
        <v>172</v>
      </c>
      <c r="G8" t="s">
        <v>23</v>
      </c>
      <c r="H8" t="s">
        <v>25</v>
      </c>
      <c r="I8">
        <v>1</v>
      </c>
      <c r="J8">
        <v>1</v>
      </c>
      <c r="K8">
        <v>100</v>
      </c>
      <c r="L8">
        <v>200</v>
      </c>
      <c r="M8">
        <v>200</v>
      </c>
      <c r="N8" t="s">
        <v>23</v>
      </c>
    </row>
    <row r="9" spans="1:14" x14ac:dyDescent="0.25">
      <c r="A9" t="s">
        <v>27</v>
      </c>
      <c r="B9">
        <v>1</v>
      </c>
      <c r="C9" t="s">
        <v>188</v>
      </c>
      <c r="D9" t="s">
        <v>69</v>
      </c>
      <c r="E9" t="s">
        <v>59</v>
      </c>
      <c r="G9" t="s">
        <v>173</v>
      </c>
      <c r="H9" t="s">
        <v>54</v>
      </c>
      <c r="I9">
        <v>4</v>
      </c>
      <c r="J9">
        <v>1</v>
      </c>
      <c r="K9">
        <v>100</v>
      </c>
      <c r="L9">
        <v>400</v>
      </c>
      <c r="M9">
        <v>400</v>
      </c>
      <c r="N9" t="s">
        <v>23</v>
      </c>
    </row>
    <row r="10" spans="1:14" x14ac:dyDescent="0.25">
      <c r="A10" t="s">
        <v>27</v>
      </c>
      <c r="B10">
        <v>1</v>
      </c>
      <c r="C10" t="s">
        <v>188</v>
      </c>
      <c r="D10" t="s">
        <v>69</v>
      </c>
      <c r="E10" t="s">
        <v>102</v>
      </c>
      <c r="G10" t="s">
        <v>173</v>
      </c>
      <c r="H10" t="s">
        <v>25</v>
      </c>
      <c r="N10" t="s">
        <v>23</v>
      </c>
    </row>
    <row r="11" spans="1:14" x14ac:dyDescent="0.25">
      <c r="A11" t="s">
        <v>27</v>
      </c>
      <c r="B11">
        <v>1</v>
      </c>
      <c r="C11" t="s">
        <v>188</v>
      </c>
      <c r="D11" t="s">
        <v>69</v>
      </c>
      <c r="E11" t="s">
        <v>172</v>
      </c>
      <c r="G11" t="s">
        <v>173</v>
      </c>
      <c r="H11" t="s">
        <v>25</v>
      </c>
      <c r="I11">
        <v>3</v>
      </c>
      <c r="J11">
        <v>1</v>
      </c>
      <c r="K11">
        <v>300</v>
      </c>
      <c r="L11">
        <v>300</v>
      </c>
      <c r="M11">
        <v>300</v>
      </c>
      <c r="N11" t="s">
        <v>23</v>
      </c>
    </row>
    <row r="12" spans="1:14" x14ac:dyDescent="0.25">
      <c r="A12" t="s">
        <v>27</v>
      </c>
      <c r="B12">
        <v>1</v>
      </c>
      <c r="C12" t="s">
        <v>188</v>
      </c>
      <c r="D12" t="s">
        <v>69</v>
      </c>
      <c r="E12" t="s">
        <v>172</v>
      </c>
      <c r="G12" t="s">
        <v>173</v>
      </c>
      <c r="H12" t="s">
        <v>30</v>
      </c>
      <c r="I12">
        <v>2</v>
      </c>
      <c r="J12">
        <v>1</v>
      </c>
      <c r="K12">
        <v>100</v>
      </c>
      <c r="L12">
        <v>200</v>
      </c>
      <c r="M12">
        <v>200</v>
      </c>
      <c r="N12" t="s">
        <v>23</v>
      </c>
    </row>
    <row r="13" spans="1:14" x14ac:dyDescent="0.25">
      <c r="A13" t="s">
        <v>29</v>
      </c>
      <c r="B13">
        <v>4</v>
      </c>
      <c r="C13" t="s">
        <v>188</v>
      </c>
      <c r="D13" t="s">
        <v>20</v>
      </c>
      <c r="E13" t="s">
        <v>171</v>
      </c>
      <c r="G13" t="s">
        <v>23</v>
      </c>
      <c r="H13" t="s">
        <v>54</v>
      </c>
      <c r="I13">
        <v>3</v>
      </c>
      <c r="J13">
        <v>1</v>
      </c>
      <c r="K13">
        <v>100</v>
      </c>
      <c r="L13">
        <v>300</v>
      </c>
      <c r="M13">
        <v>300</v>
      </c>
      <c r="N13" t="s">
        <v>23</v>
      </c>
    </row>
    <row r="14" spans="1:14" x14ac:dyDescent="0.25">
      <c r="A14" t="s">
        <v>29</v>
      </c>
      <c r="B14">
        <v>4</v>
      </c>
      <c r="C14" t="s">
        <v>188</v>
      </c>
      <c r="D14" t="s">
        <v>20</v>
      </c>
      <c r="E14" t="s">
        <v>102</v>
      </c>
      <c r="G14" t="s">
        <v>23</v>
      </c>
      <c r="H14" t="s">
        <v>54</v>
      </c>
      <c r="I14">
        <v>3</v>
      </c>
      <c r="J14">
        <v>2</v>
      </c>
      <c r="K14">
        <v>100</v>
      </c>
      <c r="L14">
        <v>600</v>
      </c>
      <c r="M14">
        <v>600</v>
      </c>
      <c r="N14" t="s">
        <v>23</v>
      </c>
    </row>
    <row r="15" spans="1:14" x14ac:dyDescent="0.25">
      <c r="A15" t="s">
        <v>31</v>
      </c>
      <c r="B15">
        <v>2</v>
      </c>
      <c r="C15" t="s">
        <v>188</v>
      </c>
      <c r="D15" t="s">
        <v>69</v>
      </c>
      <c r="E15" t="s">
        <v>171</v>
      </c>
      <c r="G15" t="s">
        <v>19</v>
      </c>
      <c r="H15" t="s">
        <v>25</v>
      </c>
      <c r="I15">
        <v>1</v>
      </c>
      <c r="J15">
        <v>1</v>
      </c>
      <c r="K15">
        <v>100</v>
      </c>
      <c r="L15">
        <v>100</v>
      </c>
      <c r="M15">
        <v>100</v>
      </c>
      <c r="N15" t="s">
        <v>23</v>
      </c>
    </row>
    <row r="16" spans="1:14" x14ac:dyDescent="0.25">
      <c r="A16" t="s">
        <v>31</v>
      </c>
      <c r="B16">
        <v>2</v>
      </c>
      <c r="C16" t="s">
        <v>188</v>
      </c>
      <c r="D16" t="s">
        <v>69</v>
      </c>
      <c r="E16" t="s">
        <v>171</v>
      </c>
      <c r="G16" t="s">
        <v>24</v>
      </c>
      <c r="H16" t="s">
        <v>54</v>
      </c>
      <c r="I16">
        <v>2</v>
      </c>
      <c r="J16">
        <v>3</v>
      </c>
      <c r="K16">
        <v>100</v>
      </c>
      <c r="L16">
        <v>600</v>
      </c>
      <c r="M16">
        <v>600</v>
      </c>
      <c r="N16" t="s">
        <v>23</v>
      </c>
    </row>
    <row r="17" spans="1:14" x14ac:dyDescent="0.25">
      <c r="A17" t="s">
        <v>31</v>
      </c>
      <c r="B17">
        <v>2</v>
      </c>
      <c r="C17" t="s">
        <v>188</v>
      </c>
      <c r="D17" t="s">
        <v>69</v>
      </c>
      <c r="E17" t="s">
        <v>59</v>
      </c>
      <c r="G17" t="s">
        <v>24</v>
      </c>
      <c r="H17" t="s">
        <v>25</v>
      </c>
      <c r="I17">
        <v>2</v>
      </c>
      <c r="J17">
        <v>1</v>
      </c>
      <c r="K17">
        <v>100</v>
      </c>
      <c r="L17">
        <v>200</v>
      </c>
      <c r="M17">
        <v>200</v>
      </c>
      <c r="N17" t="s">
        <v>23</v>
      </c>
    </row>
    <row r="18" spans="1:14" x14ac:dyDescent="0.25">
      <c r="A18" t="s">
        <v>31</v>
      </c>
      <c r="B18">
        <v>2</v>
      </c>
      <c r="C18" t="s">
        <v>188</v>
      </c>
      <c r="D18" t="s">
        <v>69</v>
      </c>
      <c r="E18" t="s">
        <v>59</v>
      </c>
      <c r="G18" t="s">
        <v>47</v>
      </c>
      <c r="H18" t="s">
        <v>30</v>
      </c>
      <c r="I18">
        <v>2</v>
      </c>
      <c r="J18">
        <v>1</v>
      </c>
      <c r="K18">
        <v>100</v>
      </c>
      <c r="L18">
        <v>200</v>
      </c>
      <c r="M18">
        <v>200</v>
      </c>
      <c r="N18" t="s">
        <v>23</v>
      </c>
    </row>
    <row r="19" spans="1:14" x14ac:dyDescent="0.25">
      <c r="A19" t="s">
        <v>31</v>
      </c>
      <c r="B19">
        <v>2</v>
      </c>
      <c r="C19" t="s">
        <v>188</v>
      </c>
      <c r="D19" t="s">
        <v>69</v>
      </c>
      <c r="E19" t="s">
        <v>102</v>
      </c>
      <c r="G19" t="s">
        <v>23</v>
      </c>
      <c r="H19" t="s">
        <v>23</v>
      </c>
      <c r="I19">
        <v>1</v>
      </c>
      <c r="J19">
        <v>2</v>
      </c>
      <c r="K19">
        <v>100</v>
      </c>
      <c r="L19">
        <v>200</v>
      </c>
      <c r="M19">
        <v>200</v>
      </c>
      <c r="N19" t="s">
        <v>23</v>
      </c>
    </row>
    <row r="20" spans="1:14" x14ac:dyDescent="0.25">
      <c r="A20" t="s">
        <v>31</v>
      </c>
      <c r="B20">
        <v>2</v>
      </c>
      <c r="C20" t="s">
        <v>188</v>
      </c>
      <c r="D20" t="s">
        <v>69</v>
      </c>
      <c r="E20" t="s">
        <v>172</v>
      </c>
      <c r="G20" t="s">
        <v>24</v>
      </c>
      <c r="H20" t="s">
        <v>25</v>
      </c>
      <c r="I20">
        <v>1</v>
      </c>
      <c r="J20">
        <v>1</v>
      </c>
      <c r="K20">
        <v>100</v>
      </c>
      <c r="L20">
        <v>100</v>
      </c>
      <c r="M20">
        <v>100</v>
      </c>
      <c r="N20" t="s">
        <v>23</v>
      </c>
    </row>
    <row r="21" spans="1:14" x14ac:dyDescent="0.25">
      <c r="A21" t="s">
        <v>31</v>
      </c>
      <c r="B21">
        <v>2</v>
      </c>
      <c r="C21" t="s">
        <v>188</v>
      </c>
      <c r="D21" t="s">
        <v>69</v>
      </c>
      <c r="E21" t="s">
        <v>172</v>
      </c>
      <c r="G21" t="s">
        <v>24</v>
      </c>
      <c r="H21" t="s">
        <v>30</v>
      </c>
      <c r="I21">
        <v>1</v>
      </c>
      <c r="J21">
        <v>1</v>
      </c>
      <c r="K21">
        <v>100</v>
      </c>
      <c r="L21">
        <v>100</v>
      </c>
      <c r="M21">
        <v>100</v>
      </c>
      <c r="N21" t="s">
        <v>23</v>
      </c>
    </row>
    <row r="22" spans="1:14" x14ac:dyDescent="0.25">
      <c r="A22" t="s">
        <v>35</v>
      </c>
      <c r="B22">
        <v>3</v>
      </c>
      <c r="C22" t="s">
        <v>188</v>
      </c>
      <c r="D22" t="s">
        <v>69</v>
      </c>
      <c r="E22" t="s">
        <v>171</v>
      </c>
      <c r="G22" t="s">
        <v>24</v>
      </c>
      <c r="H22" t="s">
        <v>54</v>
      </c>
      <c r="I22">
        <v>3</v>
      </c>
      <c r="J22">
        <v>1</v>
      </c>
      <c r="K22">
        <v>100</v>
      </c>
      <c r="L22">
        <v>300</v>
      </c>
      <c r="M22">
        <v>300</v>
      </c>
      <c r="N22" t="s">
        <v>23</v>
      </c>
    </row>
    <row r="23" spans="1:14" x14ac:dyDescent="0.25">
      <c r="A23" t="s">
        <v>35</v>
      </c>
      <c r="B23">
        <v>3</v>
      </c>
      <c r="C23" t="s">
        <v>188</v>
      </c>
      <c r="D23" t="s">
        <v>69</v>
      </c>
      <c r="E23" t="s">
        <v>59</v>
      </c>
      <c r="G23" t="s">
        <v>24</v>
      </c>
      <c r="H23" t="s">
        <v>25</v>
      </c>
      <c r="I23">
        <v>2</v>
      </c>
      <c r="J23">
        <v>1</v>
      </c>
      <c r="K23">
        <v>100</v>
      </c>
      <c r="L23">
        <v>200</v>
      </c>
      <c r="M23">
        <v>200</v>
      </c>
      <c r="N23" t="s">
        <v>23</v>
      </c>
    </row>
    <row r="24" spans="1:14" x14ac:dyDescent="0.25">
      <c r="A24" t="s">
        <v>35</v>
      </c>
      <c r="B24">
        <v>3</v>
      </c>
      <c r="C24" t="s">
        <v>188</v>
      </c>
      <c r="D24" t="s">
        <v>69</v>
      </c>
      <c r="E24" t="s">
        <v>172</v>
      </c>
      <c r="G24" t="s">
        <v>24</v>
      </c>
      <c r="H24" t="s">
        <v>25</v>
      </c>
      <c r="I24">
        <v>2</v>
      </c>
      <c r="J24">
        <v>2</v>
      </c>
      <c r="K24">
        <v>100</v>
      </c>
      <c r="L24">
        <v>400</v>
      </c>
      <c r="M24">
        <v>400</v>
      </c>
      <c r="N24" t="s">
        <v>23</v>
      </c>
    </row>
    <row r="25" spans="1:14" x14ac:dyDescent="0.25">
      <c r="A25" t="s">
        <v>41</v>
      </c>
      <c r="B25">
        <v>4</v>
      </c>
      <c r="C25" t="s">
        <v>188</v>
      </c>
      <c r="D25" t="s">
        <v>69</v>
      </c>
      <c r="E25" t="s">
        <v>171</v>
      </c>
      <c r="G25" t="s">
        <v>23</v>
      </c>
      <c r="H25" t="s">
        <v>25</v>
      </c>
      <c r="I25">
        <v>1</v>
      </c>
      <c r="J25">
        <v>2</v>
      </c>
      <c r="K25">
        <v>100</v>
      </c>
      <c r="L25">
        <v>200</v>
      </c>
      <c r="M25">
        <v>200</v>
      </c>
      <c r="N25" t="s">
        <v>23</v>
      </c>
    </row>
    <row r="26" spans="1:14" x14ac:dyDescent="0.25">
      <c r="A26" t="s">
        <v>46</v>
      </c>
      <c r="B26">
        <v>5</v>
      </c>
      <c r="C26" t="s">
        <v>188</v>
      </c>
      <c r="D26" t="s">
        <v>69</v>
      </c>
      <c r="E26" t="s">
        <v>171</v>
      </c>
      <c r="G26" t="s">
        <v>23</v>
      </c>
      <c r="H26" t="s">
        <v>54</v>
      </c>
      <c r="I26">
        <v>6</v>
      </c>
      <c r="J26">
        <v>3</v>
      </c>
      <c r="K26">
        <v>100</v>
      </c>
      <c r="L26">
        <v>1800</v>
      </c>
      <c r="M26">
        <v>1800</v>
      </c>
      <c r="N26" t="s">
        <v>23</v>
      </c>
    </row>
    <row r="27" spans="1:14" x14ac:dyDescent="0.25">
      <c r="A27" t="s">
        <v>46</v>
      </c>
      <c r="B27">
        <v>5</v>
      </c>
      <c r="C27" t="s">
        <v>188</v>
      </c>
      <c r="D27" t="s">
        <v>69</v>
      </c>
      <c r="E27" t="s">
        <v>59</v>
      </c>
      <c r="G27" t="s">
        <v>23</v>
      </c>
      <c r="H27" t="s">
        <v>25</v>
      </c>
      <c r="I27">
        <v>4</v>
      </c>
      <c r="J27">
        <v>3</v>
      </c>
      <c r="K27">
        <v>100</v>
      </c>
      <c r="L27">
        <v>1200</v>
      </c>
      <c r="M27">
        <v>1200</v>
      </c>
      <c r="N27" t="s">
        <v>23</v>
      </c>
    </row>
    <row r="28" spans="1:14" x14ac:dyDescent="0.25">
      <c r="A28" t="s">
        <v>46</v>
      </c>
      <c r="B28">
        <v>5</v>
      </c>
      <c r="C28" t="s">
        <v>188</v>
      </c>
      <c r="D28" t="s">
        <v>69</v>
      </c>
      <c r="E28" t="s">
        <v>59</v>
      </c>
      <c r="G28" t="s">
        <v>23</v>
      </c>
      <c r="H28" t="s">
        <v>30</v>
      </c>
      <c r="I28">
        <v>3</v>
      </c>
      <c r="J28">
        <v>2</v>
      </c>
      <c r="K28">
        <v>100</v>
      </c>
      <c r="L28">
        <v>600</v>
      </c>
      <c r="M28">
        <v>600</v>
      </c>
      <c r="N28" t="s">
        <v>23</v>
      </c>
    </row>
    <row r="29" spans="1:14" x14ac:dyDescent="0.25">
      <c r="A29" t="s">
        <v>46</v>
      </c>
      <c r="B29">
        <v>5</v>
      </c>
      <c r="C29" t="s">
        <v>188</v>
      </c>
      <c r="D29" t="s">
        <v>69</v>
      </c>
      <c r="E29" t="s">
        <v>102</v>
      </c>
      <c r="G29" t="s">
        <v>174</v>
      </c>
      <c r="H29" t="s">
        <v>54</v>
      </c>
      <c r="I29">
        <v>6</v>
      </c>
      <c r="J29">
        <v>4</v>
      </c>
      <c r="K29">
        <v>100</v>
      </c>
      <c r="L29">
        <v>2400</v>
      </c>
      <c r="M29">
        <v>2400</v>
      </c>
      <c r="N29" t="s">
        <v>23</v>
      </c>
    </row>
    <row r="30" spans="1:14" x14ac:dyDescent="0.25">
      <c r="A30" t="s">
        <v>46</v>
      </c>
      <c r="B30">
        <v>5</v>
      </c>
      <c r="C30" t="s">
        <v>188</v>
      </c>
      <c r="D30" t="s">
        <v>69</v>
      </c>
      <c r="E30" t="s">
        <v>172</v>
      </c>
      <c r="G30" t="s">
        <v>174</v>
      </c>
      <c r="H30" t="s">
        <v>25</v>
      </c>
      <c r="I30">
        <v>4</v>
      </c>
      <c r="J30">
        <v>3</v>
      </c>
      <c r="K30">
        <v>100</v>
      </c>
      <c r="L30">
        <v>1200</v>
      </c>
      <c r="M30">
        <v>1200</v>
      </c>
      <c r="N30" t="s">
        <v>23</v>
      </c>
    </row>
    <row r="31" spans="1:14" x14ac:dyDescent="0.25">
      <c r="A31" t="s">
        <v>46</v>
      </c>
      <c r="B31">
        <v>5</v>
      </c>
      <c r="C31" t="s">
        <v>188</v>
      </c>
      <c r="D31" t="s">
        <v>69</v>
      </c>
      <c r="E31" t="s">
        <v>172</v>
      </c>
      <c r="G31" t="s">
        <v>174</v>
      </c>
      <c r="H31" t="s">
        <v>30</v>
      </c>
      <c r="I31">
        <v>5</v>
      </c>
      <c r="J31">
        <v>1</v>
      </c>
      <c r="K31">
        <v>100</v>
      </c>
      <c r="L31">
        <v>500</v>
      </c>
      <c r="M31">
        <v>500</v>
      </c>
      <c r="N31" t="s">
        <v>23</v>
      </c>
    </row>
    <row r="32" spans="1:14" x14ac:dyDescent="0.25">
      <c r="A32" t="s">
        <v>53</v>
      </c>
      <c r="B32">
        <v>3</v>
      </c>
      <c r="C32" t="s">
        <v>188</v>
      </c>
      <c r="D32" t="s">
        <v>20</v>
      </c>
      <c r="E32" t="s">
        <v>175</v>
      </c>
      <c r="G32" t="s">
        <v>23</v>
      </c>
      <c r="H32" t="s">
        <v>54</v>
      </c>
      <c r="L32">
        <v>12000</v>
      </c>
      <c r="M32">
        <v>12000</v>
      </c>
      <c r="N32" t="s">
        <v>23</v>
      </c>
    </row>
    <row r="33" spans="1:14" x14ac:dyDescent="0.25">
      <c r="A33" t="s">
        <v>53</v>
      </c>
      <c r="B33">
        <v>3</v>
      </c>
      <c r="C33" t="s">
        <v>188</v>
      </c>
      <c r="D33" t="s">
        <v>20</v>
      </c>
      <c r="E33" t="s">
        <v>176</v>
      </c>
      <c r="G33" t="s">
        <v>23</v>
      </c>
      <c r="H33" t="s">
        <v>54</v>
      </c>
      <c r="J33">
        <v>4</v>
      </c>
      <c r="K33">
        <v>3000</v>
      </c>
      <c r="L33">
        <v>12000</v>
      </c>
      <c r="M33">
        <v>12000</v>
      </c>
      <c r="N33" t="s">
        <v>23</v>
      </c>
    </row>
    <row r="34" spans="1:14" x14ac:dyDescent="0.25">
      <c r="A34" t="s">
        <v>53</v>
      </c>
      <c r="B34">
        <v>3</v>
      </c>
      <c r="C34" t="s">
        <v>188</v>
      </c>
      <c r="D34" t="s">
        <v>20</v>
      </c>
      <c r="E34" t="s">
        <v>59</v>
      </c>
      <c r="G34" t="s">
        <v>23</v>
      </c>
      <c r="H34" t="s">
        <v>54</v>
      </c>
      <c r="I34">
        <v>10</v>
      </c>
      <c r="J34">
        <v>3</v>
      </c>
      <c r="K34">
        <v>100</v>
      </c>
      <c r="L34">
        <v>3000</v>
      </c>
      <c r="M34">
        <v>3000</v>
      </c>
      <c r="N34" t="s">
        <v>23</v>
      </c>
    </row>
    <row r="35" spans="1:14" x14ac:dyDescent="0.25">
      <c r="A35" t="s">
        <v>53</v>
      </c>
      <c r="B35">
        <v>3</v>
      </c>
      <c r="C35" t="s">
        <v>188</v>
      </c>
      <c r="D35" t="s">
        <v>20</v>
      </c>
      <c r="E35" t="s">
        <v>102</v>
      </c>
      <c r="G35" t="s">
        <v>23</v>
      </c>
      <c r="H35" t="s">
        <v>54</v>
      </c>
      <c r="I35">
        <v>10</v>
      </c>
      <c r="J35">
        <v>5</v>
      </c>
      <c r="K35">
        <v>100</v>
      </c>
      <c r="L35">
        <v>5000</v>
      </c>
      <c r="M35">
        <v>5000</v>
      </c>
      <c r="N35" t="s">
        <v>23</v>
      </c>
    </row>
    <row r="36" spans="1:14" x14ac:dyDescent="0.25">
      <c r="A36" t="s">
        <v>53</v>
      </c>
      <c r="B36">
        <v>3</v>
      </c>
      <c r="C36" t="s">
        <v>188</v>
      </c>
      <c r="D36" t="s">
        <v>20</v>
      </c>
      <c r="E36" t="s">
        <v>172</v>
      </c>
      <c r="G36" t="s">
        <v>23</v>
      </c>
      <c r="H36" t="s">
        <v>25</v>
      </c>
      <c r="I36">
        <v>12</v>
      </c>
      <c r="J36">
        <v>3</v>
      </c>
      <c r="K36">
        <v>100</v>
      </c>
      <c r="L36">
        <v>3600</v>
      </c>
      <c r="M36">
        <v>3600</v>
      </c>
      <c r="N36" t="s">
        <v>23</v>
      </c>
    </row>
    <row r="37" spans="1:14" x14ac:dyDescent="0.25">
      <c r="A37" t="s">
        <v>53</v>
      </c>
      <c r="B37">
        <v>3</v>
      </c>
      <c r="C37" t="s">
        <v>188</v>
      </c>
      <c r="D37" t="s">
        <v>20</v>
      </c>
      <c r="E37" t="s">
        <v>172</v>
      </c>
      <c r="G37" t="s">
        <v>23</v>
      </c>
      <c r="H37" t="s">
        <v>30</v>
      </c>
      <c r="I37">
        <v>10</v>
      </c>
      <c r="J37">
        <v>1</v>
      </c>
      <c r="K37">
        <v>100</v>
      </c>
      <c r="L37">
        <v>1000</v>
      </c>
      <c r="M37">
        <v>1000</v>
      </c>
      <c r="N37" t="s">
        <v>23</v>
      </c>
    </row>
    <row r="38" spans="1:14" x14ac:dyDescent="0.25">
      <c r="A38" t="s">
        <v>55</v>
      </c>
      <c r="B38">
        <v>2</v>
      </c>
      <c r="C38" t="s">
        <v>188</v>
      </c>
      <c r="D38" t="s">
        <v>20</v>
      </c>
      <c r="E38" t="s">
        <v>171</v>
      </c>
      <c r="G38" t="s">
        <v>19</v>
      </c>
      <c r="H38" t="s">
        <v>25</v>
      </c>
      <c r="I38">
        <v>2</v>
      </c>
      <c r="J38">
        <v>1</v>
      </c>
      <c r="K38">
        <v>100</v>
      </c>
      <c r="L38">
        <v>200</v>
      </c>
      <c r="M38">
        <v>200</v>
      </c>
      <c r="N38" t="s">
        <v>23</v>
      </c>
    </row>
    <row r="39" spans="1:14" x14ac:dyDescent="0.25">
      <c r="A39" t="s">
        <v>55</v>
      </c>
      <c r="B39">
        <v>2</v>
      </c>
      <c r="C39" t="s">
        <v>188</v>
      </c>
      <c r="D39" t="s">
        <v>20</v>
      </c>
      <c r="E39" t="s">
        <v>171</v>
      </c>
      <c r="G39" t="s">
        <v>56</v>
      </c>
      <c r="H39" t="s">
        <v>25</v>
      </c>
      <c r="I39">
        <v>2</v>
      </c>
      <c r="J39">
        <v>7</v>
      </c>
      <c r="K39">
        <v>100</v>
      </c>
      <c r="L39">
        <v>1400</v>
      </c>
      <c r="M39">
        <v>1400</v>
      </c>
      <c r="N39" t="s">
        <v>23</v>
      </c>
    </row>
    <row r="40" spans="1:14" x14ac:dyDescent="0.25">
      <c r="A40" t="s">
        <v>55</v>
      </c>
      <c r="B40">
        <v>2</v>
      </c>
      <c r="C40" t="s">
        <v>188</v>
      </c>
      <c r="D40" t="s">
        <v>20</v>
      </c>
      <c r="E40" t="s">
        <v>59</v>
      </c>
      <c r="G40" t="s">
        <v>19</v>
      </c>
      <c r="H40" t="s">
        <v>25</v>
      </c>
      <c r="I40">
        <v>1</v>
      </c>
      <c r="J40">
        <v>1</v>
      </c>
      <c r="K40">
        <v>100</v>
      </c>
      <c r="L40">
        <v>100</v>
      </c>
      <c r="M40">
        <v>100</v>
      </c>
      <c r="N40" t="s">
        <v>23</v>
      </c>
    </row>
    <row r="41" spans="1:14" x14ac:dyDescent="0.25">
      <c r="A41" t="s">
        <v>55</v>
      </c>
      <c r="B41">
        <v>2</v>
      </c>
      <c r="C41" t="s">
        <v>188</v>
      </c>
      <c r="D41" t="s">
        <v>20</v>
      </c>
      <c r="E41" t="s">
        <v>59</v>
      </c>
      <c r="G41" t="s">
        <v>56</v>
      </c>
      <c r="H41" t="s">
        <v>25</v>
      </c>
      <c r="I41">
        <v>3</v>
      </c>
      <c r="J41">
        <v>1</v>
      </c>
      <c r="K41">
        <v>100</v>
      </c>
      <c r="L41">
        <v>300</v>
      </c>
      <c r="M41">
        <v>300</v>
      </c>
      <c r="N41" t="s">
        <v>23</v>
      </c>
    </row>
    <row r="42" spans="1:14" x14ac:dyDescent="0.25">
      <c r="A42" t="s">
        <v>55</v>
      </c>
      <c r="B42">
        <v>2</v>
      </c>
      <c r="C42" t="s">
        <v>188</v>
      </c>
      <c r="D42" t="s">
        <v>20</v>
      </c>
      <c r="E42" t="s">
        <v>102</v>
      </c>
      <c r="G42" t="s">
        <v>19</v>
      </c>
      <c r="H42" t="s">
        <v>25</v>
      </c>
      <c r="K42">
        <v>100</v>
      </c>
      <c r="N42" t="s">
        <v>23</v>
      </c>
    </row>
    <row r="43" spans="1:14" x14ac:dyDescent="0.25">
      <c r="A43" t="s">
        <v>55</v>
      </c>
      <c r="B43">
        <v>2</v>
      </c>
      <c r="C43" t="s">
        <v>188</v>
      </c>
      <c r="D43" t="s">
        <v>20</v>
      </c>
      <c r="E43" t="s">
        <v>102</v>
      </c>
      <c r="G43" t="s">
        <v>56</v>
      </c>
      <c r="H43" t="s">
        <v>25</v>
      </c>
      <c r="I43">
        <v>3</v>
      </c>
      <c r="J43">
        <v>7</v>
      </c>
      <c r="K43">
        <v>100</v>
      </c>
      <c r="L43">
        <v>2100</v>
      </c>
      <c r="M43">
        <v>2100</v>
      </c>
      <c r="N43" t="s">
        <v>23</v>
      </c>
    </row>
    <row r="44" spans="1:14" x14ac:dyDescent="0.25">
      <c r="A44" t="s">
        <v>55</v>
      </c>
      <c r="B44">
        <v>2</v>
      </c>
      <c r="C44" t="s">
        <v>188</v>
      </c>
      <c r="D44" t="s">
        <v>20</v>
      </c>
      <c r="E44" t="s">
        <v>172</v>
      </c>
      <c r="G44" t="s">
        <v>19</v>
      </c>
      <c r="H44" t="s">
        <v>25</v>
      </c>
      <c r="N44" t="s">
        <v>23</v>
      </c>
    </row>
    <row r="45" spans="1:14" x14ac:dyDescent="0.25">
      <c r="A45" t="s">
        <v>55</v>
      </c>
      <c r="B45">
        <v>2</v>
      </c>
      <c r="C45" t="s">
        <v>188</v>
      </c>
      <c r="D45" t="s">
        <v>20</v>
      </c>
      <c r="E45" t="s">
        <v>172</v>
      </c>
      <c r="G45" t="s">
        <v>56</v>
      </c>
      <c r="H45" t="s">
        <v>25</v>
      </c>
      <c r="I45">
        <v>3</v>
      </c>
      <c r="J45">
        <v>1</v>
      </c>
      <c r="K45">
        <v>100</v>
      </c>
      <c r="L45">
        <v>300</v>
      </c>
      <c r="M45">
        <v>300</v>
      </c>
      <c r="N45" t="s">
        <v>23</v>
      </c>
    </row>
    <row r="46" spans="1:14" x14ac:dyDescent="0.25">
      <c r="A46" t="s">
        <v>55</v>
      </c>
      <c r="B46">
        <v>2</v>
      </c>
      <c r="C46" t="s">
        <v>188</v>
      </c>
      <c r="D46" t="s">
        <v>20</v>
      </c>
      <c r="E46" t="s">
        <v>59</v>
      </c>
      <c r="G46" t="s">
        <v>56</v>
      </c>
      <c r="H46" t="s">
        <v>30</v>
      </c>
      <c r="I46">
        <v>4</v>
      </c>
      <c r="J46">
        <v>1</v>
      </c>
      <c r="K46">
        <v>100</v>
      </c>
      <c r="L46">
        <v>400</v>
      </c>
      <c r="M46">
        <v>400</v>
      </c>
      <c r="N46" t="s">
        <v>23</v>
      </c>
    </row>
    <row r="47" spans="1:14" x14ac:dyDescent="0.25">
      <c r="A47" t="s">
        <v>55</v>
      </c>
      <c r="B47">
        <v>2</v>
      </c>
      <c r="C47" t="s">
        <v>188</v>
      </c>
      <c r="D47" t="s">
        <v>20</v>
      </c>
      <c r="E47" t="s">
        <v>172</v>
      </c>
      <c r="G47" t="s">
        <v>56</v>
      </c>
      <c r="H47" t="s">
        <v>30</v>
      </c>
      <c r="I47">
        <v>3</v>
      </c>
      <c r="J47">
        <v>2</v>
      </c>
      <c r="K47">
        <v>100</v>
      </c>
      <c r="L47">
        <v>600</v>
      </c>
      <c r="M47">
        <v>600</v>
      </c>
      <c r="N47" t="s">
        <v>23</v>
      </c>
    </row>
    <row r="48" spans="1:14" x14ac:dyDescent="0.25">
      <c r="A48" t="s">
        <v>58</v>
      </c>
      <c r="B48">
        <v>3</v>
      </c>
      <c r="C48" t="s">
        <v>188</v>
      </c>
      <c r="D48" t="s">
        <v>69</v>
      </c>
      <c r="E48" t="s">
        <v>171</v>
      </c>
      <c r="G48" t="s">
        <v>23</v>
      </c>
      <c r="H48" t="s">
        <v>54</v>
      </c>
      <c r="I48">
        <v>4</v>
      </c>
      <c r="J48">
        <v>2</v>
      </c>
      <c r="K48">
        <v>100</v>
      </c>
      <c r="L48">
        <v>800</v>
      </c>
      <c r="M48">
        <v>800</v>
      </c>
      <c r="N48" t="s">
        <v>23</v>
      </c>
    </row>
    <row r="49" spans="1:14" x14ac:dyDescent="0.25">
      <c r="A49" t="s">
        <v>58</v>
      </c>
      <c r="B49">
        <v>3</v>
      </c>
      <c r="C49" t="s">
        <v>188</v>
      </c>
      <c r="D49" t="s">
        <v>69</v>
      </c>
      <c r="E49" t="s">
        <v>59</v>
      </c>
      <c r="G49" t="s">
        <v>23</v>
      </c>
      <c r="H49" t="s">
        <v>25</v>
      </c>
      <c r="I49">
        <v>2</v>
      </c>
      <c r="J49">
        <v>1</v>
      </c>
      <c r="K49">
        <v>100</v>
      </c>
      <c r="L49">
        <v>200</v>
      </c>
      <c r="M49">
        <v>200</v>
      </c>
      <c r="N49" t="s">
        <v>23</v>
      </c>
    </row>
    <row r="50" spans="1:14" x14ac:dyDescent="0.25">
      <c r="A50" t="s">
        <v>58</v>
      </c>
      <c r="B50">
        <v>3</v>
      </c>
      <c r="C50" t="s">
        <v>188</v>
      </c>
      <c r="D50" t="s">
        <v>69</v>
      </c>
      <c r="E50" t="s">
        <v>59</v>
      </c>
      <c r="G50" t="s">
        <v>23</v>
      </c>
      <c r="H50" t="s">
        <v>30</v>
      </c>
      <c r="I50">
        <v>2</v>
      </c>
      <c r="J50">
        <v>2</v>
      </c>
      <c r="K50">
        <v>100</v>
      </c>
      <c r="L50">
        <v>400</v>
      </c>
      <c r="M50">
        <v>400</v>
      </c>
      <c r="N50" t="s">
        <v>23</v>
      </c>
    </row>
    <row r="51" spans="1:14" x14ac:dyDescent="0.25">
      <c r="A51" t="s">
        <v>58</v>
      </c>
      <c r="B51">
        <v>3</v>
      </c>
      <c r="C51" t="s">
        <v>188</v>
      </c>
      <c r="D51" t="s">
        <v>69</v>
      </c>
      <c r="E51" t="s">
        <v>102</v>
      </c>
      <c r="G51" t="s">
        <v>23</v>
      </c>
      <c r="H51" t="s">
        <v>177</v>
      </c>
      <c r="I51">
        <v>2</v>
      </c>
      <c r="J51">
        <v>3</v>
      </c>
      <c r="K51">
        <v>100</v>
      </c>
      <c r="L51">
        <v>600</v>
      </c>
      <c r="M51">
        <v>600</v>
      </c>
      <c r="N51" t="s">
        <v>23</v>
      </c>
    </row>
    <row r="52" spans="1:14" x14ac:dyDescent="0.25">
      <c r="A52" t="s">
        <v>61</v>
      </c>
      <c r="B52">
        <v>3</v>
      </c>
      <c r="C52" t="s">
        <v>190</v>
      </c>
      <c r="D52" t="s">
        <v>69</v>
      </c>
      <c r="E52" t="s">
        <v>59</v>
      </c>
      <c r="G52" t="s">
        <v>19</v>
      </c>
      <c r="H52" t="s">
        <v>62</v>
      </c>
      <c r="I52">
        <v>6</v>
      </c>
      <c r="J52">
        <v>6</v>
      </c>
      <c r="K52">
        <v>100</v>
      </c>
      <c r="L52">
        <v>3600</v>
      </c>
      <c r="M52">
        <v>3600</v>
      </c>
      <c r="N52" t="s">
        <v>23</v>
      </c>
    </row>
    <row r="53" spans="1:14" x14ac:dyDescent="0.25">
      <c r="A53" t="s">
        <v>61</v>
      </c>
      <c r="B53">
        <v>3</v>
      </c>
      <c r="C53" t="s">
        <v>190</v>
      </c>
      <c r="D53" t="s">
        <v>69</v>
      </c>
      <c r="E53" t="s">
        <v>102</v>
      </c>
      <c r="G53" t="s">
        <v>19</v>
      </c>
      <c r="H53" t="s">
        <v>62</v>
      </c>
      <c r="I53">
        <v>3</v>
      </c>
      <c r="J53">
        <v>3</v>
      </c>
      <c r="K53">
        <v>100</v>
      </c>
      <c r="L53">
        <v>900</v>
      </c>
      <c r="M53">
        <v>900</v>
      </c>
      <c r="N53" t="s">
        <v>23</v>
      </c>
    </row>
    <row r="54" spans="1:14" x14ac:dyDescent="0.25">
      <c r="A54" t="s">
        <v>61</v>
      </c>
      <c r="B54">
        <v>3</v>
      </c>
      <c r="C54" t="s">
        <v>190</v>
      </c>
      <c r="D54" t="s">
        <v>69</v>
      </c>
      <c r="E54" t="s">
        <v>172</v>
      </c>
      <c r="G54" t="s">
        <v>19</v>
      </c>
      <c r="H54" t="s">
        <v>62</v>
      </c>
      <c r="I54">
        <v>11</v>
      </c>
      <c r="J54">
        <v>3</v>
      </c>
      <c r="K54">
        <v>250</v>
      </c>
      <c r="L54">
        <v>8250</v>
      </c>
      <c r="M54">
        <v>8250</v>
      </c>
      <c r="N54" t="s">
        <v>23</v>
      </c>
    </row>
    <row r="55" spans="1:14" x14ac:dyDescent="0.25">
      <c r="A55" t="s">
        <v>61</v>
      </c>
      <c r="B55">
        <v>3</v>
      </c>
      <c r="C55" t="s">
        <v>190</v>
      </c>
      <c r="D55" t="s">
        <v>69</v>
      </c>
      <c r="E55" t="s">
        <v>171</v>
      </c>
      <c r="G55" t="s">
        <v>178</v>
      </c>
      <c r="H55" t="s">
        <v>54</v>
      </c>
      <c r="I55">
        <v>2</v>
      </c>
      <c r="J55">
        <v>3</v>
      </c>
      <c r="K55">
        <v>100</v>
      </c>
      <c r="L55">
        <v>600</v>
      </c>
      <c r="N55" t="s">
        <v>179</v>
      </c>
    </row>
    <row r="56" spans="1:14" x14ac:dyDescent="0.25">
      <c r="A56" t="s">
        <v>61</v>
      </c>
      <c r="B56">
        <v>3</v>
      </c>
      <c r="C56" t="s">
        <v>190</v>
      </c>
      <c r="D56" t="s">
        <v>69</v>
      </c>
      <c r="E56" t="s">
        <v>102</v>
      </c>
      <c r="G56" t="s">
        <v>178</v>
      </c>
      <c r="H56" t="s">
        <v>54</v>
      </c>
      <c r="I56">
        <v>3</v>
      </c>
      <c r="J56">
        <v>3</v>
      </c>
      <c r="K56">
        <v>100</v>
      </c>
      <c r="L56">
        <v>900</v>
      </c>
      <c r="M56">
        <v>900</v>
      </c>
      <c r="N56" t="s">
        <v>23</v>
      </c>
    </row>
    <row r="57" spans="1:14" x14ac:dyDescent="0.25">
      <c r="A57" t="s">
        <v>61</v>
      </c>
      <c r="B57">
        <v>3</v>
      </c>
      <c r="C57" t="s">
        <v>190</v>
      </c>
      <c r="D57" t="s">
        <v>69</v>
      </c>
      <c r="E57" t="s">
        <v>172</v>
      </c>
      <c r="G57" t="s">
        <v>178</v>
      </c>
      <c r="H57" t="s">
        <v>54</v>
      </c>
      <c r="I57">
        <v>3</v>
      </c>
      <c r="J57">
        <v>3</v>
      </c>
      <c r="K57">
        <v>100</v>
      </c>
      <c r="L57">
        <v>900</v>
      </c>
      <c r="M57">
        <v>900</v>
      </c>
      <c r="N57" t="s">
        <v>23</v>
      </c>
    </row>
    <row r="58" spans="1:14" x14ac:dyDescent="0.25">
      <c r="A58" t="s">
        <v>66</v>
      </c>
      <c r="B58">
        <v>4</v>
      </c>
      <c r="C58" t="s">
        <v>190</v>
      </c>
      <c r="D58" t="s">
        <v>69</v>
      </c>
      <c r="E58" t="s">
        <v>59</v>
      </c>
      <c r="G58" t="s">
        <v>19</v>
      </c>
      <c r="H58" t="s">
        <v>25</v>
      </c>
      <c r="I58">
        <v>6</v>
      </c>
      <c r="J58">
        <v>2</v>
      </c>
      <c r="K58">
        <v>100</v>
      </c>
      <c r="L58">
        <v>1200</v>
      </c>
      <c r="M58">
        <v>1200</v>
      </c>
      <c r="N58" t="s">
        <v>23</v>
      </c>
    </row>
    <row r="59" spans="1:14" x14ac:dyDescent="0.25">
      <c r="A59" t="s">
        <v>66</v>
      </c>
      <c r="B59">
        <v>4</v>
      </c>
      <c r="C59" t="s">
        <v>190</v>
      </c>
      <c r="D59" t="s">
        <v>20</v>
      </c>
      <c r="E59" t="s">
        <v>102</v>
      </c>
      <c r="G59" t="s">
        <v>19</v>
      </c>
      <c r="H59" t="s">
        <v>25</v>
      </c>
      <c r="I59">
        <v>6</v>
      </c>
      <c r="J59">
        <v>5</v>
      </c>
      <c r="K59">
        <v>100</v>
      </c>
      <c r="L59">
        <v>3000</v>
      </c>
      <c r="M59">
        <v>3000</v>
      </c>
      <c r="N59" t="s">
        <v>23</v>
      </c>
    </row>
    <row r="60" spans="1:14" x14ac:dyDescent="0.25">
      <c r="A60" t="s">
        <v>66</v>
      </c>
      <c r="B60">
        <v>4</v>
      </c>
      <c r="C60" t="s">
        <v>190</v>
      </c>
      <c r="D60" t="s">
        <v>20</v>
      </c>
      <c r="E60" t="s">
        <v>59</v>
      </c>
      <c r="G60" t="s">
        <v>19</v>
      </c>
      <c r="H60" t="s">
        <v>25</v>
      </c>
      <c r="I60">
        <v>6</v>
      </c>
      <c r="J60">
        <v>2</v>
      </c>
      <c r="K60">
        <v>100</v>
      </c>
      <c r="L60">
        <v>1200</v>
      </c>
      <c r="M60">
        <v>1200</v>
      </c>
      <c r="N60" t="s">
        <v>23</v>
      </c>
    </row>
    <row r="61" spans="1:14" x14ac:dyDescent="0.25">
      <c r="A61" t="s">
        <v>66</v>
      </c>
      <c r="B61">
        <v>4</v>
      </c>
      <c r="C61" t="s">
        <v>190</v>
      </c>
      <c r="D61" t="s">
        <v>69</v>
      </c>
      <c r="E61" t="s">
        <v>102</v>
      </c>
      <c r="G61" t="s">
        <v>19</v>
      </c>
      <c r="H61" t="s">
        <v>25</v>
      </c>
      <c r="I61">
        <v>6</v>
      </c>
      <c r="J61">
        <v>5</v>
      </c>
      <c r="K61">
        <v>3000</v>
      </c>
      <c r="L61" s="4">
        <v>3000</v>
      </c>
      <c r="M61" s="4">
        <v>3000</v>
      </c>
      <c r="N61" t="s">
        <v>23</v>
      </c>
    </row>
    <row r="62" spans="1:14" x14ac:dyDescent="0.25">
      <c r="A62" t="s">
        <v>66</v>
      </c>
      <c r="B62">
        <v>4</v>
      </c>
      <c r="C62" t="s">
        <v>190</v>
      </c>
      <c r="D62" t="s">
        <v>69</v>
      </c>
      <c r="E62" t="s">
        <v>172</v>
      </c>
      <c r="G62" t="s">
        <v>19</v>
      </c>
      <c r="H62" t="s">
        <v>25</v>
      </c>
      <c r="I62">
        <v>3</v>
      </c>
      <c r="J62">
        <v>2</v>
      </c>
      <c r="K62">
        <v>100</v>
      </c>
      <c r="L62">
        <v>600</v>
      </c>
      <c r="M62">
        <v>600</v>
      </c>
      <c r="N62" t="s">
        <v>23</v>
      </c>
    </row>
    <row r="63" spans="1:14" x14ac:dyDescent="0.25">
      <c r="A63" t="s">
        <v>71</v>
      </c>
      <c r="B63">
        <v>2</v>
      </c>
      <c r="C63" t="s">
        <v>190</v>
      </c>
      <c r="D63" t="s">
        <v>20</v>
      </c>
      <c r="E63" t="s">
        <v>171</v>
      </c>
      <c r="G63" t="s">
        <v>180</v>
      </c>
      <c r="H63" t="s">
        <v>25</v>
      </c>
      <c r="J63">
        <v>5</v>
      </c>
      <c r="L63">
        <v>3000</v>
      </c>
      <c r="M63">
        <v>3000</v>
      </c>
      <c r="N63" t="s">
        <v>23</v>
      </c>
    </row>
    <row r="64" spans="1:14" x14ac:dyDescent="0.25">
      <c r="A64" t="s">
        <v>73</v>
      </c>
      <c r="B64">
        <v>5</v>
      </c>
      <c r="C64" t="s">
        <v>190</v>
      </c>
      <c r="D64" t="s">
        <v>20</v>
      </c>
      <c r="E64" t="s">
        <v>181</v>
      </c>
      <c r="G64" t="s">
        <v>52</v>
      </c>
      <c r="H64" t="s">
        <v>62</v>
      </c>
      <c r="I64">
        <v>2</v>
      </c>
      <c r="J64">
        <v>4</v>
      </c>
      <c r="K64">
        <v>100</v>
      </c>
      <c r="N64" t="s">
        <v>23</v>
      </c>
    </row>
    <row r="65" spans="1:14" x14ac:dyDescent="0.25">
      <c r="A65" t="s">
        <v>73</v>
      </c>
      <c r="B65">
        <v>5</v>
      </c>
      <c r="C65" t="s">
        <v>190</v>
      </c>
      <c r="D65" t="s">
        <v>20</v>
      </c>
      <c r="E65" t="s">
        <v>182</v>
      </c>
      <c r="G65" t="s">
        <v>52</v>
      </c>
      <c r="H65" t="s">
        <v>62</v>
      </c>
      <c r="I65">
        <v>2</v>
      </c>
      <c r="J65">
        <v>2</v>
      </c>
      <c r="K65">
        <v>100</v>
      </c>
      <c r="L65">
        <v>600</v>
      </c>
      <c r="M65">
        <v>600</v>
      </c>
      <c r="N65" t="s">
        <v>23</v>
      </c>
    </row>
    <row r="66" spans="1:14" x14ac:dyDescent="0.25">
      <c r="A66" t="s">
        <v>77</v>
      </c>
      <c r="B66">
        <v>3</v>
      </c>
      <c r="C66" t="s">
        <v>190</v>
      </c>
      <c r="D66" t="s">
        <v>20</v>
      </c>
      <c r="E66" t="s">
        <v>171</v>
      </c>
      <c r="G66" t="s">
        <v>19</v>
      </c>
      <c r="H66" t="s">
        <v>54</v>
      </c>
      <c r="N66" t="s">
        <v>23</v>
      </c>
    </row>
    <row r="67" spans="1:14" x14ac:dyDescent="0.25">
      <c r="A67" t="s">
        <v>77</v>
      </c>
      <c r="B67">
        <v>3</v>
      </c>
      <c r="C67" t="s">
        <v>190</v>
      </c>
      <c r="D67" t="s">
        <v>20</v>
      </c>
      <c r="E67" t="s">
        <v>59</v>
      </c>
      <c r="G67" t="s">
        <v>19</v>
      </c>
      <c r="H67" t="s">
        <v>54</v>
      </c>
      <c r="I67">
        <v>1</v>
      </c>
      <c r="J67">
        <v>1</v>
      </c>
      <c r="K67">
        <v>100</v>
      </c>
      <c r="L67">
        <v>100</v>
      </c>
      <c r="M67">
        <v>100</v>
      </c>
      <c r="N67" t="s">
        <v>23</v>
      </c>
    </row>
    <row r="68" spans="1:14" x14ac:dyDescent="0.25">
      <c r="A68" t="s">
        <v>77</v>
      </c>
      <c r="B68">
        <v>3</v>
      </c>
      <c r="C68" t="s">
        <v>190</v>
      </c>
      <c r="D68" t="s">
        <v>20</v>
      </c>
      <c r="E68" t="s">
        <v>102</v>
      </c>
      <c r="G68" t="s">
        <v>19</v>
      </c>
      <c r="H68" t="s">
        <v>54</v>
      </c>
      <c r="I68">
        <v>2</v>
      </c>
      <c r="J68">
        <v>2</v>
      </c>
      <c r="K68">
        <v>100</v>
      </c>
      <c r="L68">
        <v>200</v>
      </c>
      <c r="M68">
        <v>200</v>
      </c>
      <c r="N68" t="s">
        <v>23</v>
      </c>
    </row>
    <row r="69" spans="1:14" x14ac:dyDescent="0.25">
      <c r="A69" t="s">
        <v>80</v>
      </c>
      <c r="B69">
        <v>5</v>
      </c>
      <c r="C69" t="s">
        <v>190</v>
      </c>
      <c r="D69" t="s">
        <v>183</v>
      </c>
      <c r="E69" t="s">
        <v>171</v>
      </c>
      <c r="G69" t="s">
        <v>23</v>
      </c>
      <c r="H69" t="s">
        <v>62</v>
      </c>
      <c r="N69" t="s">
        <v>23</v>
      </c>
    </row>
    <row r="70" spans="1:14" x14ac:dyDescent="0.25">
      <c r="A70" t="s">
        <v>80</v>
      </c>
      <c r="B70">
        <v>5</v>
      </c>
      <c r="C70" t="s">
        <v>190</v>
      </c>
      <c r="D70" t="s">
        <v>20</v>
      </c>
      <c r="E70" t="s">
        <v>171</v>
      </c>
      <c r="G70" t="s">
        <v>56</v>
      </c>
      <c r="H70" t="s">
        <v>62</v>
      </c>
      <c r="I70">
        <v>5</v>
      </c>
      <c r="J70">
        <v>4</v>
      </c>
      <c r="K70">
        <v>150</v>
      </c>
      <c r="L70">
        <v>2500</v>
      </c>
      <c r="M70">
        <v>2500</v>
      </c>
      <c r="N70" t="s">
        <v>23</v>
      </c>
    </row>
    <row r="71" spans="1:14" x14ac:dyDescent="0.25">
      <c r="A71" t="s">
        <v>80</v>
      </c>
      <c r="B71">
        <v>5</v>
      </c>
      <c r="C71" t="s">
        <v>190</v>
      </c>
      <c r="D71" t="s">
        <v>20</v>
      </c>
      <c r="E71" t="s">
        <v>102</v>
      </c>
      <c r="G71" t="s">
        <v>23</v>
      </c>
      <c r="H71" t="s">
        <v>62</v>
      </c>
      <c r="I71">
        <v>2</v>
      </c>
      <c r="J71">
        <v>10</v>
      </c>
      <c r="K71">
        <v>100</v>
      </c>
      <c r="L71">
        <v>2000</v>
      </c>
      <c r="M71">
        <v>2000</v>
      </c>
      <c r="N71" t="s">
        <v>23</v>
      </c>
    </row>
    <row r="72" spans="1:14" x14ac:dyDescent="0.25">
      <c r="A72" t="s">
        <v>80</v>
      </c>
      <c r="B72">
        <v>5</v>
      </c>
      <c r="C72" t="s">
        <v>190</v>
      </c>
      <c r="D72" t="s">
        <v>183</v>
      </c>
      <c r="E72" t="s">
        <v>172</v>
      </c>
      <c r="G72" t="s">
        <v>56</v>
      </c>
      <c r="H72" t="s">
        <v>62</v>
      </c>
      <c r="N72" t="s">
        <v>23</v>
      </c>
    </row>
    <row r="73" spans="1:14" x14ac:dyDescent="0.25">
      <c r="A73" t="s">
        <v>80</v>
      </c>
      <c r="B73">
        <v>5</v>
      </c>
      <c r="C73" t="s">
        <v>190</v>
      </c>
      <c r="D73" t="s">
        <v>69</v>
      </c>
      <c r="E73" t="s">
        <v>171</v>
      </c>
      <c r="G73" t="s">
        <v>184</v>
      </c>
      <c r="H73" t="s">
        <v>25</v>
      </c>
      <c r="I73">
        <v>2</v>
      </c>
      <c r="J73">
        <v>4</v>
      </c>
      <c r="K73">
        <v>200</v>
      </c>
      <c r="L73">
        <v>800</v>
      </c>
      <c r="M73">
        <v>800</v>
      </c>
      <c r="N73" t="s">
        <v>23</v>
      </c>
    </row>
    <row r="74" spans="1:14" x14ac:dyDescent="0.25">
      <c r="A74" t="s">
        <v>80</v>
      </c>
      <c r="B74">
        <v>5</v>
      </c>
      <c r="C74" t="s">
        <v>190</v>
      </c>
      <c r="D74" t="s">
        <v>69</v>
      </c>
      <c r="E74" t="s">
        <v>102</v>
      </c>
      <c r="G74" t="s">
        <v>184</v>
      </c>
      <c r="H74" t="s">
        <v>25</v>
      </c>
      <c r="I74">
        <v>2</v>
      </c>
      <c r="J74">
        <v>3</v>
      </c>
      <c r="K74">
        <v>100</v>
      </c>
      <c r="L74">
        <v>500</v>
      </c>
      <c r="M74">
        <v>500</v>
      </c>
      <c r="N74" t="s">
        <v>23</v>
      </c>
    </row>
    <row r="75" spans="1:14" x14ac:dyDescent="0.25">
      <c r="A75" t="s">
        <v>83</v>
      </c>
      <c r="B75">
        <v>1</v>
      </c>
      <c r="C75" t="s">
        <v>190</v>
      </c>
      <c r="D75" t="s">
        <v>69</v>
      </c>
      <c r="E75" t="s">
        <v>171</v>
      </c>
      <c r="G75" t="s">
        <v>19</v>
      </c>
      <c r="H75" t="s">
        <v>25</v>
      </c>
      <c r="I75">
        <v>2</v>
      </c>
      <c r="J75">
        <v>3</v>
      </c>
      <c r="K75">
        <v>100</v>
      </c>
      <c r="L75">
        <v>300</v>
      </c>
      <c r="M75">
        <v>300</v>
      </c>
      <c r="N75" t="s">
        <v>23</v>
      </c>
    </row>
    <row r="76" spans="1:14" x14ac:dyDescent="0.25">
      <c r="A76" t="s">
        <v>83</v>
      </c>
      <c r="B76">
        <v>1</v>
      </c>
      <c r="C76" t="s">
        <v>190</v>
      </c>
      <c r="D76" t="s">
        <v>69</v>
      </c>
      <c r="E76" t="s">
        <v>59</v>
      </c>
      <c r="G76" t="s">
        <v>19</v>
      </c>
      <c r="H76" t="s">
        <v>25</v>
      </c>
      <c r="I76">
        <v>2</v>
      </c>
      <c r="J76">
        <v>1</v>
      </c>
      <c r="K76">
        <v>100</v>
      </c>
      <c r="L76">
        <v>200</v>
      </c>
      <c r="M76">
        <v>200</v>
      </c>
      <c r="N76" t="s">
        <v>23</v>
      </c>
    </row>
    <row r="77" spans="1:14" x14ac:dyDescent="0.25">
      <c r="A77" t="s">
        <v>87</v>
      </c>
      <c r="B77">
        <v>2</v>
      </c>
      <c r="C77" t="s">
        <v>190</v>
      </c>
      <c r="D77" t="s">
        <v>69</v>
      </c>
      <c r="E77" t="s">
        <v>171</v>
      </c>
      <c r="G77" t="s">
        <v>23</v>
      </c>
      <c r="H77" t="s">
        <v>25</v>
      </c>
      <c r="I77">
        <v>2</v>
      </c>
      <c r="J77">
        <v>1</v>
      </c>
      <c r="K77">
        <v>100</v>
      </c>
      <c r="L77">
        <v>200</v>
      </c>
      <c r="M77">
        <v>200</v>
      </c>
      <c r="N77" t="s">
        <v>23</v>
      </c>
    </row>
    <row r="78" spans="1:14" x14ac:dyDescent="0.25">
      <c r="A78" t="s">
        <v>87</v>
      </c>
      <c r="B78">
        <v>2</v>
      </c>
      <c r="C78" t="s">
        <v>190</v>
      </c>
      <c r="D78" t="s">
        <v>69</v>
      </c>
      <c r="E78" t="s">
        <v>171</v>
      </c>
      <c r="G78" t="s">
        <v>23</v>
      </c>
      <c r="H78" t="s">
        <v>89</v>
      </c>
      <c r="I78">
        <v>2</v>
      </c>
      <c r="J78">
        <v>1</v>
      </c>
      <c r="K78">
        <v>150</v>
      </c>
      <c r="L78">
        <v>300</v>
      </c>
      <c r="N78" t="s">
        <v>23</v>
      </c>
    </row>
    <row r="79" spans="1:14" x14ac:dyDescent="0.25">
      <c r="A79" t="s">
        <v>90</v>
      </c>
      <c r="B79">
        <v>1</v>
      </c>
      <c r="C79" t="s">
        <v>190</v>
      </c>
      <c r="D79" t="s">
        <v>69</v>
      </c>
      <c r="E79" t="s">
        <v>59</v>
      </c>
      <c r="G79" t="s">
        <v>184</v>
      </c>
      <c r="H79" t="s">
        <v>25</v>
      </c>
      <c r="I79">
        <v>2</v>
      </c>
      <c r="J79">
        <v>1</v>
      </c>
      <c r="K79">
        <v>100</v>
      </c>
      <c r="L79">
        <v>200</v>
      </c>
      <c r="M79">
        <v>200</v>
      </c>
      <c r="N79" t="s">
        <v>23</v>
      </c>
    </row>
    <row r="80" spans="1:14" x14ac:dyDescent="0.25">
      <c r="A80" t="s">
        <v>90</v>
      </c>
      <c r="B80">
        <v>1</v>
      </c>
      <c r="C80" t="s">
        <v>190</v>
      </c>
      <c r="D80" t="s">
        <v>69</v>
      </c>
      <c r="E80" t="s">
        <v>102</v>
      </c>
      <c r="G80" t="s">
        <v>47</v>
      </c>
      <c r="H80" t="s">
        <v>25</v>
      </c>
      <c r="I80">
        <v>4</v>
      </c>
      <c r="J80">
        <v>1</v>
      </c>
      <c r="K80">
        <v>100</v>
      </c>
      <c r="L80">
        <v>400</v>
      </c>
      <c r="M80">
        <v>400</v>
      </c>
      <c r="N80" t="s">
        <v>23</v>
      </c>
    </row>
    <row r="81" spans="1:14" x14ac:dyDescent="0.25">
      <c r="A81" t="s">
        <v>90</v>
      </c>
      <c r="B81">
        <v>1</v>
      </c>
      <c r="C81" t="s">
        <v>190</v>
      </c>
      <c r="D81" t="s">
        <v>69</v>
      </c>
      <c r="E81" t="s">
        <v>172</v>
      </c>
      <c r="G81" t="s">
        <v>47</v>
      </c>
      <c r="H81" t="s">
        <v>25</v>
      </c>
      <c r="I81">
        <v>2</v>
      </c>
      <c r="J81">
        <v>1</v>
      </c>
      <c r="K81">
        <v>100</v>
      </c>
      <c r="L81">
        <v>200</v>
      </c>
      <c r="M81">
        <v>200</v>
      </c>
      <c r="N81" t="s">
        <v>23</v>
      </c>
    </row>
    <row r="82" spans="1:14" x14ac:dyDescent="0.25">
      <c r="A82" t="s">
        <v>90</v>
      </c>
      <c r="B82">
        <v>1</v>
      </c>
      <c r="C82" t="s">
        <v>190</v>
      </c>
      <c r="D82" t="s">
        <v>69</v>
      </c>
      <c r="E82" t="s">
        <v>102</v>
      </c>
      <c r="G82" t="s">
        <v>24</v>
      </c>
      <c r="H82" t="s">
        <v>185</v>
      </c>
      <c r="I82">
        <v>4</v>
      </c>
      <c r="J82">
        <v>6</v>
      </c>
      <c r="K82">
        <v>100</v>
      </c>
      <c r="L82">
        <v>2400</v>
      </c>
      <c r="M82">
        <v>2400</v>
      </c>
      <c r="N82" t="s">
        <v>23</v>
      </c>
    </row>
    <row r="83" spans="1:14" x14ac:dyDescent="0.25">
      <c r="A83" t="s">
        <v>90</v>
      </c>
      <c r="B83">
        <v>1</v>
      </c>
      <c r="C83" t="s">
        <v>190</v>
      </c>
      <c r="D83" t="s">
        <v>69</v>
      </c>
      <c r="E83" t="s">
        <v>59</v>
      </c>
      <c r="G83" t="s">
        <v>24</v>
      </c>
      <c r="H83" t="s">
        <v>185</v>
      </c>
      <c r="I83">
        <v>4</v>
      </c>
      <c r="J83">
        <v>6</v>
      </c>
      <c r="K83">
        <v>100</v>
      </c>
      <c r="L83">
        <v>2400</v>
      </c>
      <c r="M83">
        <v>2400</v>
      </c>
      <c r="N83" t="s">
        <v>23</v>
      </c>
    </row>
    <row r="84" spans="1:14" x14ac:dyDescent="0.25">
      <c r="A84" t="s">
        <v>90</v>
      </c>
      <c r="B84">
        <v>1</v>
      </c>
      <c r="C84" t="s">
        <v>190</v>
      </c>
      <c r="D84" t="s">
        <v>69</v>
      </c>
      <c r="E84" t="s">
        <v>172</v>
      </c>
      <c r="G84" t="s">
        <v>24</v>
      </c>
      <c r="H84" t="s">
        <v>185</v>
      </c>
      <c r="I84">
        <v>3</v>
      </c>
      <c r="J84">
        <v>4</v>
      </c>
      <c r="K84">
        <v>100</v>
      </c>
      <c r="L84">
        <v>1200</v>
      </c>
      <c r="M84">
        <v>1200</v>
      </c>
      <c r="N84" t="s">
        <v>23</v>
      </c>
    </row>
    <row r="85" spans="1:14" x14ac:dyDescent="0.25">
      <c r="A85" t="s">
        <v>91</v>
      </c>
      <c r="B85">
        <v>4</v>
      </c>
      <c r="C85" t="s">
        <v>190</v>
      </c>
      <c r="D85" t="s">
        <v>20</v>
      </c>
      <c r="E85" t="s">
        <v>171</v>
      </c>
      <c r="G85" t="s">
        <v>23</v>
      </c>
      <c r="H85" t="s">
        <v>23</v>
      </c>
      <c r="N85" t="s">
        <v>23</v>
      </c>
    </row>
    <row r="86" spans="1:14" x14ac:dyDescent="0.25">
      <c r="A86" t="s">
        <v>91</v>
      </c>
      <c r="B86">
        <v>4</v>
      </c>
      <c r="C86" t="s">
        <v>190</v>
      </c>
      <c r="D86" t="s">
        <v>69</v>
      </c>
      <c r="E86" t="s">
        <v>171</v>
      </c>
      <c r="G86" t="s">
        <v>56</v>
      </c>
      <c r="H86" t="s">
        <v>185</v>
      </c>
      <c r="K86">
        <v>300</v>
      </c>
      <c r="L86">
        <v>300</v>
      </c>
      <c r="M86">
        <v>300</v>
      </c>
      <c r="N86" t="s">
        <v>23</v>
      </c>
    </row>
    <row r="87" spans="1:14" x14ac:dyDescent="0.25">
      <c r="A87" t="s">
        <v>91</v>
      </c>
      <c r="B87">
        <v>4</v>
      </c>
      <c r="C87" t="s">
        <v>190</v>
      </c>
      <c r="D87" t="s">
        <v>69</v>
      </c>
      <c r="E87" t="s">
        <v>102</v>
      </c>
      <c r="G87" t="s">
        <v>56</v>
      </c>
      <c r="H87" t="s">
        <v>185</v>
      </c>
      <c r="I87">
        <v>1</v>
      </c>
      <c r="J87">
        <v>1</v>
      </c>
      <c r="K87">
        <v>100</v>
      </c>
      <c r="L87">
        <v>100</v>
      </c>
      <c r="M87">
        <v>100</v>
      </c>
      <c r="N87" t="s">
        <v>23</v>
      </c>
    </row>
    <row r="88" spans="1:14" x14ac:dyDescent="0.25">
      <c r="A88" t="s">
        <v>91</v>
      </c>
      <c r="B88">
        <v>4</v>
      </c>
      <c r="C88" t="s">
        <v>190</v>
      </c>
      <c r="D88" t="s">
        <v>69</v>
      </c>
      <c r="E88" t="s">
        <v>172</v>
      </c>
      <c r="G88" t="s">
        <v>56</v>
      </c>
      <c r="H88" t="s">
        <v>185</v>
      </c>
      <c r="I88">
        <v>2</v>
      </c>
      <c r="J88">
        <v>1</v>
      </c>
      <c r="K88">
        <v>100</v>
      </c>
      <c r="L88">
        <v>200</v>
      </c>
      <c r="M88">
        <v>100</v>
      </c>
      <c r="N88" t="s">
        <v>23</v>
      </c>
    </row>
    <row r="89" spans="1:14" x14ac:dyDescent="0.25">
      <c r="A89" t="s">
        <v>93</v>
      </c>
      <c r="B89">
        <v>5</v>
      </c>
      <c r="C89" t="s">
        <v>190</v>
      </c>
      <c r="D89" t="s">
        <v>183</v>
      </c>
      <c r="E89" t="s">
        <v>171</v>
      </c>
      <c r="G89" t="s">
        <v>23</v>
      </c>
      <c r="H89" t="s">
        <v>25</v>
      </c>
      <c r="I89">
        <v>2</v>
      </c>
      <c r="J89">
        <v>2</v>
      </c>
      <c r="K89">
        <v>75</v>
      </c>
      <c r="L89">
        <v>600</v>
      </c>
      <c r="M89">
        <v>600</v>
      </c>
      <c r="N89" t="s">
        <v>23</v>
      </c>
    </row>
    <row r="90" spans="1:14" x14ac:dyDescent="0.25">
      <c r="A90" t="s">
        <v>93</v>
      </c>
      <c r="B90">
        <v>5</v>
      </c>
      <c r="C90" t="s">
        <v>190</v>
      </c>
      <c r="D90" t="s">
        <v>69</v>
      </c>
      <c r="E90" t="s">
        <v>59</v>
      </c>
      <c r="G90" t="s">
        <v>23</v>
      </c>
      <c r="H90" t="s">
        <v>25</v>
      </c>
      <c r="N90" t="s">
        <v>23</v>
      </c>
    </row>
    <row r="91" spans="1:14" x14ac:dyDescent="0.25">
      <c r="A91" t="s">
        <v>93</v>
      </c>
      <c r="B91">
        <v>5</v>
      </c>
      <c r="C91" t="s">
        <v>190</v>
      </c>
      <c r="D91" t="s">
        <v>69</v>
      </c>
      <c r="E91" t="s">
        <v>172</v>
      </c>
      <c r="G91" t="s">
        <v>23</v>
      </c>
      <c r="H91" t="s">
        <v>25</v>
      </c>
      <c r="I91">
        <v>3</v>
      </c>
      <c r="J91">
        <v>3</v>
      </c>
      <c r="K91">
        <v>100</v>
      </c>
      <c r="L91">
        <v>900</v>
      </c>
      <c r="M91">
        <v>900</v>
      </c>
      <c r="N91" t="s">
        <v>23</v>
      </c>
    </row>
    <row r="92" spans="1:14" x14ac:dyDescent="0.25">
      <c r="A92" t="s">
        <v>93</v>
      </c>
      <c r="B92">
        <v>5</v>
      </c>
      <c r="C92" t="s">
        <v>190</v>
      </c>
      <c r="D92" t="s">
        <v>69</v>
      </c>
      <c r="E92" t="s">
        <v>172</v>
      </c>
      <c r="G92" t="s">
        <v>23</v>
      </c>
      <c r="H92" t="s">
        <v>89</v>
      </c>
      <c r="I92">
        <v>2</v>
      </c>
      <c r="J92">
        <v>2</v>
      </c>
      <c r="K92">
        <v>100</v>
      </c>
      <c r="L92">
        <v>400</v>
      </c>
      <c r="M92">
        <v>400</v>
      </c>
      <c r="N92" t="s">
        <v>23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opLeftCell="A60" workbookViewId="0">
      <selection activeCell="L4" activeCellId="1" sqref="A4:A96 L4:L96"/>
    </sheetView>
  </sheetViews>
  <sheetFormatPr defaultRowHeight="15" x14ac:dyDescent="0.25"/>
  <sheetData>
    <row r="1" spans="1:12" x14ac:dyDescent="0.25">
      <c r="A1" t="s">
        <v>201</v>
      </c>
    </row>
    <row r="4" spans="1:12" s="1" customFormat="1" x14ac:dyDescent="0.25">
      <c r="A4" s="1" t="s">
        <v>0</v>
      </c>
      <c r="B4" s="1" t="s">
        <v>94</v>
      </c>
      <c r="C4" s="1" t="s">
        <v>187</v>
      </c>
      <c r="D4" s="1" t="s">
        <v>2</v>
      </c>
      <c r="E4" s="1" t="s">
        <v>161</v>
      </c>
      <c r="F4" s="1" t="s">
        <v>162</v>
      </c>
      <c r="G4" s="1" t="s">
        <v>163</v>
      </c>
      <c r="H4" s="1" t="s">
        <v>164</v>
      </c>
      <c r="I4" s="1" t="s">
        <v>165</v>
      </c>
      <c r="J4" s="1" t="s">
        <v>166</v>
      </c>
      <c r="K4" s="1" t="s">
        <v>167</v>
      </c>
      <c r="L4" s="1" t="s">
        <v>168</v>
      </c>
    </row>
    <row r="5" spans="1:12" x14ac:dyDescent="0.25">
      <c r="A5" t="s">
        <v>18</v>
      </c>
      <c r="B5">
        <v>2</v>
      </c>
      <c r="C5" t="s">
        <v>188</v>
      </c>
      <c r="D5" t="s">
        <v>69</v>
      </c>
      <c r="E5" t="s">
        <v>171</v>
      </c>
      <c r="G5" t="s">
        <v>23</v>
      </c>
      <c r="H5" t="s">
        <v>82</v>
      </c>
      <c r="I5">
        <v>1</v>
      </c>
      <c r="J5">
        <v>1</v>
      </c>
      <c r="K5">
        <v>100</v>
      </c>
      <c r="L5">
        <v>100</v>
      </c>
    </row>
    <row r="6" spans="1:12" x14ac:dyDescent="0.25">
      <c r="A6" t="s">
        <v>18</v>
      </c>
      <c r="B6">
        <v>2</v>
      </c>
      <c r="C6" t="s">
        <v>188</v>
      </c>
      <c r="D6" t="s">
        <v>69</v>
      </c>
      <c r="E6" t="s">
        <v>102</v>
      </c>
      <c r="G6" t="s">
        <v>23</v>
      </c>
      <c r="H6" t="s">
        <v>82</v>
      </c>
      <c r="I6">
        <v>1</v>
      </c>
      <c r="J6">
        <v>3</v>
      </c>
      <c r="K6">
        <v>100</v>
      </c>
      <c r="L6">
        <v>300</v>
      </c>
    </row>
    <row r="7" spans="1:12" x14ac:dyDescent="0.25">
      <c r="A7" t="s">
        <v>18</v>
      </c>
      <c r="B7">
        <v>2</v>
      </c>
      <c r="C7" t="s">
        <v>188</v>
      </c>
      <c r="D7" t="s">
        <v>69</v>
      </c>
      <c r="E7" t="s">
        <v>102</v>
      </c>
      <c r="G7" t="s">
        <v>23</v>
      </c>
      <c r="H7" t="s">
        <v>25</v>
      </c>
      <c r="I7">
        <v>1</v>
      </c>
      <c r="J7">
        <v>3</v>
      </c>
      <c r="K7">
        <v>100</v>
      </c>
      <c r="L7">
        <v>300</v>
      </c>
    </row>
    <row r="8" spans="1:12" x14ac:dyDescent="0.25">
      <c r="A8" t="s">
        <v>18</v>
      </c>
      <c r="B8">
        <v>2</v>
      </c>
      <c r="C8" t="s">
        <v>188</v>
      </c>
      <c r="D8" t="s">
        <v>69</v>
      </c>
      <c r="E8" t="s">
        <v>59</v>
      </c>
      <c r="G8" t="s">
        <v>23</v>
      </c>
      <c r="H8" t="s">
        <v>82</v>
      </c>
      <c r="I8">
        <v>1</v>
      </c>
      <c r="J8">
        <v>1</v>
      </c>
      <c r="K8">
        <v>100</v>
      </c>
      <c r="L8">
        <v>100</v>
      </c>
    </row>
    <row r="9" spans="1:12" x14ac:dyDescent="0.25">
      <c r="A9" t="s">
        <v>18</v>
      </c>
      <c r="B9">
        <v>2</v>
      </c>
      <c r="C9" t="s">
        <v>188</v>
      </c>
      <c r="D9" t="s">
        <v>69</v>
      </c>
      <c r="E9" t="s">
        <v>59</v>
      </c>
      <c r="G9" t="s">
        <v>23</v>
      </c>
      <c r="H9" t="s">
        <v>25</v>
      </c>
      <c r="I9">
        <v>1</v>
      </c>
      <c r="J9">
        <v>3</v>
      </c>
      <c r="K9">
        <v>100</v>
      </c>
      <c r="L9">
        <v>300</v>
      </c>
    </row>
    <row r="10" spans="1:12" x14ac:dyDescent="0.25">
      <c r="A10" t="s">
        <v>18</v>
      </c>
      <c r="B10">
        <v>2</v>
      </c>
      <c r="C10" t="s">
        <v>188</v>
      </c>
      <c r="D10" t="s">
        <v>69</v>
      </c>
      <c r="E10" t="s">
        <v>172</v>
      </c>
      <c r="G10" t="s">
        <v>23</v>
      </c>
      <c r="H10" t="s">
        <v>82</v>
      </c>
      <c r="I10">
        <v>2</v>
      </c>
      <c r="J10">
        <v>1</v>
      </c>
      <c r="K10">
        <v>100</v>
      </c>
      <c r="L10">
        <v>200</v>
      </c>
    </row>
    <row r="11" spans="1:12" x14ac:dyDescent="0.25">
      <c r="A11" t="s">
        <v>18</v>
      </c>
      <c r="B11">
        <v>2</v>
      </c>
      <c r="C11" t="s">
        <v>188</v>
      </c>
      <c r="D11" t="s">
        <v>69</v>
      </c>
      <c r="E11" t="s">
        <v>172</v>
      </c>
      <c r="G11" t="s">
        <v>23</v>
      </c>
      <c r="H11" t="s">
        <v>25</v>
      </c>
      <c r="I11">
        <v>1</v>
      </c>
      <c r="J11">
        <v>1</v>
      </c>
      <c r="K11">
        <v>100</v>
      </c>
    </row>
    <row r="12" spans="1:12" x14ac:dyDescent="0.25">
      <c r="A12" t="s">
        <v>29</v>
      </c>
      <c r="B12">
        <v>4</v>
      </c>
      <c r="C12" t="s">
        <v>188</v>
      </c>
      <c r="D12" t="s">
        <v>20</v>
      </c>
      <c r="E12" t="s">
        <v>102</v>
      </c>
      <c r="G12" t="s">
        <v>23</v>
      </c>
      <c r="H12" t="s">
        <v>54</v>
      </c>
    </row>
    <row r="13" spans="1:12" x14ac:dyDescent="0.25">
      <c r="A13" t="s">
        <v>29</v>
      </c>
      <c r="B13">
        <v>4</v>
      </c>
      <c r="C13" t="s">
        <v>188</v>
      </c>
      <c r="D13" t="s">
        <v>20</v>
      </c>
      <c r="E13" t="s">
        <v>59</v>
      </c>
      <c r="G13" t="s">
        <v>23</v>
      </c>
      <c r="H13" t="s">
        <v>54</v>
      </c>
      <c r="I13">
        <v>4</v>
      </c>
      <c r="J13">
        <v>2</v>
      </c>
      <c r="K13">
        <v>100</v>
      </c>
      <c r="L13">
        <v>800</v>
      </c>
    </row>
    <row r="14" spans="1:12" x14ac:dyDescent="0.25">
      <c r="A14" t="s">
        <v>31</v>
      </c>
      <c r="B14">
        <v>2</v>
      </c>
      <c r="C14" t="s">
        <v>188</v>
      </c>
      <c r="D14" t="s">
        <v>69</v>
      </c>
      <c r="E14" t="s">
        <v>171</v>
      </c>
      <c r="G14" t="s">
        <v>19</v>
      </c>
      <c r="H14" t="s">
        <v>25</v>
      </c>
      <c r="I14">
        <v>1</v>
      </c>
      <c r="J14">
        <v>1</v>
      </c>
      <c r="K14">
        <v>100</v>
      </c>
      <c r="L14">
        <v>100</v>
      </c>
    </row>
    <row r="15" spans="1:12" x14ac:dyDescent="0.25">
      <c r="A15" t="s">
        <v>31</v>
      </c>
      <c r="B15">
        <v>2</v>
      </c>
      <c r="C15" t="s">
        <v>188</v>
      </c>
      <c r="D15" t="s">
        <v>69</v>
      </c>
      <c r="E15" t="s">
        <v>59</v>
      </c>
      <c r="G15" t="s">
        <v>19</v>
      </c>
      <c r="H15" t="s">
        <v>25</v>
      </c>
      <c r="I15">
        <v>1</v>
      </c>
      <c r="J15">
        <v>1</v>
      </c>
      <c r="K15">
        <v>100</v>
      </c>
      <c r="L15">
        <v>100</v>
      </c>
    </row>
    <row r="16" spans="1:12" x14ac:dyDescent="0.25">
      <c r="A16" t="s">
        <v>31</v>
      </c>
      <c r="B16">
        <v>2</v>
      </c>
      <c r="C16" t="s">
        <v>188</v>
      </c>
      <c r="D16" t="s">
        <v>69</v>
      </c>
      <c r="E16" t="s">
        <v>59</v>
      </c>
      <c r="G16" t="s">
        <v>47</v>
      </c>
      <c r="H16" t="s">
        <v>30</v>
      </c>
      <c r="I16">
        <v>1</v>
      </c>
      <c r="J16">
        <v>1</v>
      </c>
      <c r="K16">
        <v>100</v>
      </c>
      <c r="L16">
        <v>100</v>
      </c>
    </row>
    <row r="17" spans="1:12" x14ac:dyDescent="0.25">
      <c r="A17" t="s">
        <v>31</v>
      </c>
      <c r="B17">
        <v>2</v>
      </c>
      <c r="C17" t="s">
        <v>188</v>
      </c>
      <c r="D17" t="s">
        <v>69</v>
      </c>
      <c r="E17" t="s">
        <v>102</v>
      </c>
      <c r="G17" t="s">
        <v>19</v>
      </c>
      <c r="H17" t="s">
        <v>25</v>
      </c>
      <c r="I17">
        <v>1</v>
      </c>
      <c r="J17">
        <v>2</v>
      </c>
      <c r="K17">
        <v>100</v>
      </c>
      <c r="L17">
        <v>200</v>
      </c>
    </row>
    <row r="18" spans="1:12" x14ac:dyDescent="0.25">
      <c r="A18" t="s">
        <v>31</v>
      </c>
      <c r="B18">
        <v>2</v>
      </c>
      <c r="C18" t="s">
        <v>188</v>
      </c>
      <c r="D18" t="s">
        <v>69</v>
      </c>
      <c r="E18" t="s">
        <v>172</v>
      </c>
      <c r="G18" t="s">
        <v>19</v>
      </c>
      <c r="H18" t="s">
        <v>25</v>
      </c>
      <c r="I18">
        <v>1</v>
      </c>
      <c r="J18">
        <v>1</v>
      </c>
      <c r="K18">
        <v>100</v>
      </c>
      <c r="L18">
        <v>100</v>
      </c>
    </row>
    <row r="19" spans="1:12" x14ac:dyDescent="0.25">
      <c r="A19" t="s">
        <v>31</v>
      </c>
      <c r="B19">
        <v>2</v>
      </c>
      <c r="C19" t="s">
        <v>188</v>
      </c>
      <c r="D19" t="s">
        <v>69</v>
      </c>
      <c r="E19" t="s">
        <v>172</v>
      </c>
      <c r="G19" t="s">
        <v>24</v>
      </c>
      <c r="H19" t="s">
        <v>25</v>
      </c>
      <c r="I19">
        <v>1</v>
      </c>
      <c r="J19">
        <v>1</v>
      </c>
      <c r="K19">
        <v>100</v>
      </c>
      <c r="L19">
        <v>100</v>
      </c>
    </row>
    <row r="20" spans="1:12" x14ac:dyDescent="0.25">
      <c r="A20" t="s">
        <v>31</v>
      </c>
      <c r="B20">
        <v>2</v>
      </c>
      <c r="C20" t="s">
        <v>188</v>
      </c>
      <c r="D20" t="s">
        <v>69</v>
      </c>
      <c r="E20" t="s">
        <v>172</v>
      </c>
      <c r="G20" t="s">
        <v>24</v>
      </c>
      <c r="H20" t="s">
        <v>30</v>
      </c>
      <c r="I20">
        <v>1</v>
      </c>
      <c r="J20">
        <v>1</v>
      </c>
      <c r="K20">
        <v>100</v>
      </c>
      <c r="L20">
        <v>100</v>
      </c>
    </row>
    <row r="21" spans="1:12" x14ac:dyDescent="0.25">
      <c r="A21" t="s">
        <v>33</v>
      </c>
      <c r="B21">
        <v>1</v>
      </c>
      <c r="C21" t="s">
        <v>188</v>
      </c>
      <c r="D21" t="s">
        <v>20</v>
      </c>
      <c r="E21" t="s">
        <v>171</v>
      </c>
      <c r="G21" t="s">
        <v>23</v>
      </c>
      <c r="H21" t="s">
        <v>54</v>
      </c>
      <c r="I21">
        <v>2</v>
      </c>
      <c r="J21">
        <v>2</v>
      </c>
      <c r="K21">
        <v>100</v>
      </c>
      <c r="L21">
        <v>400</v>
      </c>
    </row>
    <row r="22" spans="1:12" x14ac:dyDescent="0.25">
      <c r="A22" t="s">
        <v>33</v>
      </c>
      <c r="B22">
        <v>1</v>
      </c>
      <c r="C22" t="s">
        <v>188</v>
      </c>
      <c r="D22" t="s">
        <v>20</v>
      </c>
      <c r="E22" t="s">
        <v>59</v>
      </c>
      <c r="G22" t="s">
        <v>23</v>
      </c>
      <c r="H22" t="s">
        <v>54</v>
      </c>
      <c r="I22">
        <v>3</v>
      </c>
      <c r="J22">
        <v>1</v>
      </c>
      <c r="K22">
        <v>100</v>
      </c>
      <c r="L22">
        <v>300</v>
      </c>
    </row>
    <row r="23" spans="1:12" x14ac:dyDescent="0.25">
      <c r="A23" t="s">
        <v>33</v>
      </c>
      <c r="B23">
        <v>1</v>
      </c>
      <c r="C23" t="s">
        <v>188</v>
      </c>
      <c r="D23" t="s">
        <v>20</v>
      </c>
      <c r="E23" t="s">
        <v>102</v>
      </c>
      <c r="G23" t="s">
        <v>23</v>
      </c>
      <c r="H23" t="s">
        <v>54</v>
      </c>
      <c r="I23">
        <v>3</v>
      </c>
      <c r="J23">
        <v>2</v>
      </c>
      <c r="K23">
        <v>600</v>
      </c>
      <c r="L23">
        <v>600</v>
      </c>
    </row>
    <row r="24" spans="1:12" x14ac:dyDescent="0.25">
      <c r="A24" t="s">
        <v>33</v>
      </c>
      <c r="B24">
        <v>1</v>
      </c>
      <c r="C24" t="s">
        <v>188</v>
      </c>
      <c r="D24" t="s">
        <v>20</v>
      </c>
      <c r="E24" t="s">
        <v>172</v>
      </c>
      <c r="G24" t="s">
        <v>23</v>
      </c>
      <c r="H24" t="s">
        <v>54</v>
      </c>
      <c r="I24">
        <v>3</v>
      </c>
      <c r="J24">
        <v>1</v>
      </c>
      <c r="K24">
        <v>100</v>
      </c>
      <c r="L24">
        <v>300</v>
      </c>
    </row>
    <row r="25" spans="1:12" x14ac:dyDescent="0.25">
      <c r="A25" t="s">
        <v>35</v>
      </c>
      <c r="B25">
        <v>3</v>
      </c>
      <c r="C25" t="s">
        <v>188</v>
      </c>
      <c r="D25" t="s">
        <v>69</v>
      </c>
      <c r="E25" t="s">
        <v>171</v>
      </c>
      <c r="G25" t="s">
        <v>19</v>
      </c>
      <c r="H25" t="s">
        <v>25</v>
      </c>
      <c r="I25">
        <v>1</v>
      </c>
      <c r="J25">
        <v>1</v>
      </c>
      <c r="K25">
        <v>100</v>
      </c>
      <c r="L25">
        <v>100</v>
      </c>
    </row>
    <row r="26" spans="1:12" x14ac:dyDescent="0.25">
      <c r="A26" t="s">
        <v>35</v>
      </c>
      <c r="B26">
        <v>3</v>
      </c>
      <c r="C26" t="s">
        <v>188</v>
      </c>
      <c r="D26" t="s">
        <v>69</v>
      </c>
      <c r="E26" t="s">
        <v>171</v>
      </c>
      <c r="G26" t="s">
        <v>24</v>
      </c>
      <c r="H26" t="s">
        <v>54</v>
      </c>
      <c r="I26">
        <v>1</v>
      </c>
      <c r="J26">
        <v>1</v>
      </c>
      <c r="K26">
        <v>100</v>
      </c>
      <c r="L26">
        <v>100</v>
      </c>
    </row>
    <row r="27" spans="1:12" x14ac:dyDescent="0.25">
      <c r="A27" t="s">
        <v>35</v>
      </c>
      <c r="B27">
        <v>3</v>
      </c>
      <c r="C27" t="s">
        <v>188</v>
      </c>
      <c r="D27" t="s">
        <v>69</v>
      </c>
      <c r="E27" t="s">
        <v>102</v>
      </c>
      <c r="G27" t="s">
        <v>19</v>
      </c>
      <c r="H27" t="s">
        <v>25</v>
      </c>
      <c r="I27">
        <v>2</v>
      </c>
      <c r="J27">
        <v>1</v>
      </c>
      <c r="K27">
        <v>100</v>
      </c>
      <c r="L27">
        <v>200</v>
      </c>
    </row>
    <row r="28" spans="1:12" x14ac:dyDescent="0.25">
      <c r="A28" t="s">
        <v>35</v>
      </c>
      <c r="B28">
        <v>3</v>
      </c>
      <c r="C28" t="s">
        <v>188</v>
      </c>
      <c r="D28" t="s">
        <v>69</v>
      </c>
      <c r="E28" t="s">
        <v>102</v>
      </c>
      <c r="G28" t="s">
        <v>24</v>
      </c>
      <c r="H28" t="s">
        <v>25</v>
      </c>
      <c r="I28">
        <v>2</v>
      </c>
      <c r="J28">
        <v>2</v>
      </c>
      <c r="K28">
        <v>100</v>
      </c>
      <c r="L28">
        <v>400</v>
      </c>
    </row>
    <row r="29" spans="1:12" x14ac:dyDescent="0.25">
      <c r="A29" t="s">
        <v>35</v>
      </c>
      <c r="B29">
        <v>3</v>
      </c>
      <c r="C29" t="s">
        <v>188</v>
      </c>
      <c r="D29" t="s">
        <v>69</v>
      </c>
      <c r="E29" t="s">
        <v>59</v>
      </c>
      <c r="G29" t="s">
        <v>19</v>
      </c>
      <c r="H29" t="s">
        <v>25</v>
      </c>
      <c r="I29">
        <v>1</v>
      </c>
      <c r="J29">
        <v>1</v>
      </c>
      <c r="K29">
        <v>100</v>
      </c>
      <c r="L29">
        <v>100</v>
      </c>
    </row>
    <row r="30" spans="1:12" x14ac:dyDescent="0.25">
      <c r="A30" t="s">
        <v>35</v>
      </c>
      <c r="B30">
        <v>3</v>
      </c>
      <c r="C30" t="s">
        <v>188</v>
      </c>
      <c r="D30" t="s">
        <v>69</v>
      </c>
      <c r="E30" t="s">
        <v>59</v>
      </c>
      <c r="G30" t="s">
        <v>24</v>
      </c>
      <c r="H30" t="s">
        <v>25</v>
      </c>
      <c r="I30">
        <v>2</v>
      </c>
      <c r="J30">
        <v>1</v>
      </c>
      <c r="K30">
        <v>100</v>
      </c>
      <c r="L30">
        <v>200</v>
      </c>
    </row>
    <row r="31" spans="1:12" x14ac:dyDescent="0.25">
      <c r="A31" t="s">
        <v>35</v>
      </c>
      <c r="B31">
        <v>3</v>
      </c>
      <c r="C31" t="s">
        <v>188</v>
      </c>
      <c r="D31" t="s">
        <v>69</v>
      </c>
      <c r="E31" t="s">
        <v>172</v>
      </c>
      <c r="G31" t="s">
        <v>24</v>
      </c>
      <c r="H31" t="s">
        <v>25</v>
      </c>
      <c r="I31">
        <v>1</v>
      </c>
      <c r="J31">
        <v>1</v>
      </c>
      <c r="K31">
        <v>100</v>
      </c>
      <c r="L31">
        <v>100</v>
      </c>
    </row>
    <row r="32" spans="1:12" x14ac:dyDescent="0.25">
      <c r="A32" t="s">
        <v>35</v>
      </c>
      <c r="B32">
        <v>3</v>
      </c>
      <c r="C32" t="s">
        <v>188</v>
      </c>
      <c r="D32" t="s">
        <v>69</v>
      </c>
      <c r="E32" t="s">
        <v>172</v>
      </c>
      <c r="G32" t="s">
        <v>19</v>
      </c>
      <c r="H32" t="s">
        <v>25</v>
      </c>
      <c r="I32">
        <v>2</v>
      </c>
      <c r="J32">
        <v>1</v>
      </c>
      <c r="K32">
        <v>100</v>
      </c>
      <c r="L32">
        <v>200</v>
      </c>
    </row>
    <row r="33" spans="1:12" x14ac:dyDescent="0.25">
      <c r="A33" t="s">
        <v>51</v>
      </c>
      <c r="B33">
        <v>4</v>
      </c>
      <c r="C33" t="s">
        <v>188</v>
      </c>
      <c r="D33" t="s">
        <v>69</v>
      </c>
      <c r="E33" t="s">
        <v>171</v>
      </c>
      <c r="G33" t="s">
        <v>191</v>
      </c>
      <c r="H33" t="s">
        <v>191</v>
      </c>
      <c r="I33">
        <v>3</v>
      </c>
      <c r="J33">
        <v>2</v>
      </c>
      <c r="K33">
        <v>100</v>
      </c>
      <c r="L33">
        <v>600</v>
      </c>
    </row>
    <row r="34" spans="1:12" x14ac:dyDescent="0.25">
      <c r="A34" t="s">
        <v>51</v>
      </c>
      <c r="B34">
        <v>4</v>
      </c>
      <c r="C34" t="s">
        <v>188</v>
      </c>
      <c r="D34" t="s">
        <v>69</v>
      </c>
      <c r="E34" t="s">
        <v>59</v>
      </c>
      <c r="G34" t="s">
        <v>191</v>
      </c>
      <c r="H34" t="s">
        <v>191</v>
      </c>
      <c r="I34">
        <v>3</v>
      </c>
      <c r="J34">
        <v>2</v>
      </c>
      <c r="K34">
        <v>100</v>
      </c>
      <c r="L34">
        <v>600</v>
      </c>
    </row>
    <row r="35" spans="1:12" x14ac:dyDescent="0.25">
      <c r="A35" t="s">
        <v>51</v>
      </c>
      <c r="B35">
        <v>4</v>
      </c>
      <c r="C35" t="s">
        <v>188</v>
      </c>
      <c r="D35" t="s">
        <v>69</v>
      </c>
      <c r="E35" t="s">
        <v>102</v>
      </c>
      <c r="G35" t="s">
        <v>191</v>
      </c>
      <c r="H35" t="s">
        <v>191</v>
      </c>
      <c r="I35">
        <v>3</v>
      </c>
      <c r="J35">
        <v>3</v>
      </c>
      <c r="K35">
        <v>100</v>
      </c>
      <c r="L35">
        <v>900</v>
      </c>
    </row>
    <row r="36" spans="1:12" x14ac:dyDescent="0.25">
      <c r="A36" t="s">
        <v>51</v>
      </c>
      <c r="B36">
        <v>4</v>
      </c>
      <c r="C36" t="s">
        <v>188</v>
      </c>
      <c r="D36" t="s">
        <v>69</v>
      </c>
      <c r="E36" t="s">
        <v>172</v>
      </c>
      <c r="G36" t="s">
        <v>191</v>
      </c>
      <c r="H36" t="s">
        <v>191</v>
      </c>
      <c r="I36">
        <v>3</v>
      </c>
      <c r="J36">
        <v>3</v>
      </c>
      <c r="K36">
        <v>100</v>
      </c>
      <c r="L36">
        <v>900</v>
      </c>
    </row>
    <row r="37" spans="1:12" x14ac:dyDescent="0.25">
      <c r="A37" t="s">
        <v>57</v>
      </c>
      <c r="B37">
        <v>1</v>
      </c>
      <c r="C37" t="s">
        <v>188</v>
      </c>
      <c r="D37" t="s">
        <v>69</v>
      </c>
      <c r="E37" t="s">
        <v>171</v>
      </c>
      <c r="G37" t="s">
        <v>192</v>
      </c>
      <c r="H37" t="s">
        <v>25</v>
      </c>
      <c r="I37">
        <v>2</v>
      </c>
      <c r="J37">
        <v>2</v>
      </c>
      <c r="K37">
        <v>100</v>
      </c>
      <c r="L37">
        <v>400</v>
      </c>
    </row>
    <row r="38" spans="1:12" x14ac:dyDescent="0.25">
      <c r="A38" t="s">
        <v>57</v>
      </c>
      <c r="B38">
        <v>1</v>
      </c>
      <c r="C38" t="s">
        <v>188</v>
      </c>
      <c r="D38" t="s">
        <v>69</v>
      </c>
      <c r="E38" t="s">
        <v>171</v>
      </c>
      <c r="G38" t="s">
        <v>193</v>
      </c>
      <c r="H38" t="s">
        <v>30</v>
      </c>
      <c r="I38">
        <v>2</v>
      </c>
      <c r="J38">
        <v>1</v>
      </c>
      <c r="K38">
        <v>100</v>
      </c>
      <c r="L38">
        <v>200</v>
      </c>
    </row>
    <row r="39" spans="1:12" x14ac:dyDescent="0.25">
      <c r="A39" t="s">
        <v>57</v>
      </c>
      <c r="B39">
        <v>1</v>
      </c>
      <c r="C39" t="s">
        <v>188</v>
      </c>
      <c r="D39" t="s">
        <v>69</v>
      </c>
      <c r="E39" t="s">
        <v>59</v>
      </c>
      <c r="G39" t="s">
        <v>192</v>
      </c>
      <c r="H39" t="s">
        <v>194</v>
      </c>
      <c r="I39">
        <v>2</v>
      </c>
      <c r="J39">
        <v>1</v>
      </c>
      <c r="K39">
        <v>100</v>
      </c>
      <c r="L39">
        <v>200</v>
      </c>
    </row>
    <row r="40" spans="1:12" x14ac:dyDescent="0.25">
      <c r="A40" t="s">
        <v>57</v>
      </c>
      <c r="B40">
        <v>1</v>
      </c>
      <c r="C40" t="s">
        <v>188</v>
      </c>
      <c r="D40" t="s">
        <v>69</v>
      </c>
      <c r="E40" t="s">
        <v>102</v>
      </c>
      <c r="G40" t="s">
        <v>192</v>
      </c>
      <c r="H40" t="s">
        <v>54</v>
      </c>
      <c r="I40">
        <v>2</v>
      </c>
      <c r="J40">
        <v>3</v>
      </c>
      <c r="K40">
        <v>100</v>
      </c>
      <c r="L40">
        <v>600</v>
      </c>
    </row>
    <row r="41" spans="1:12" x14ac:dyDescent="0.25">
      <c r="A41" t="s">
        <v>57</v>
      </c>
      <c r="B41">
        <v>1</v>
      </c>
      <c r="C41" t="s">
        <v>188</v>
      </c>
      <c r="D41" t="s">
        <v>69</v>
      </c>
      <c r="E41" t="s">
        <v>172</v>
      </c>
      <c r="G41" t="s">
        <v>192</v>
      </c>
      <c r="H41" t="s">
        <v>25</v>
      </c>
      <c r="I41">
        <v>2</v>
      </c>
      <c r="J41">
        <v>2</v>
      </c>
      <c r="K41">
        <v>100</v>
      </c>
      <c r="L41">
        <v>400</v>
      </c>
    </row>
    <row r="42" spans="1:12" x14ac:dyDescent="0.25">
      <c r="A42" t="s">
        <v>58</v>
      </c>
      <c r="B42">
        <v>3</v>
      </c>
      <c r="C42" t="s">
        <v>188</v>
      </c>
      <c r="D42" t="s">
        <v>69</v>
      </c>
      <c r="E42" t="s">
        <v>59</v>
      </c>
      <c r="G42" t="s">
        <v>23</v>
      </c>
      <c r="H42" t="s">
        <v>25</v>
      </c>
      <c r="I42">
        <v>2</v>
      </c>
      <c r="J42">
        <v>1</v>
      </c>
      <c r="K42">
        <v>100</v>
      </c>
      <c r="L42">
        <v>200</v>
      </c>
    </row>
    <row r="43" spans="1:12" x14ac:dyDescent="0.25">
      <c r="A43" t="s">
        <v>58</v>
      </c>
      <c r="B43">
        <v>3</v>
      </c>
      <c r="C43" t="s">
        <v>188</v>
      </c>
      <c r="D43" t="s">
        <v>69</v>
      </c>
      <c r="E43" t="s">
        <v>59</v>
      </c>
      <c r="G43" t="s">
        <v>23</v>
      </c>
      <c r="H43" t="s">
        <v>30</v>
      </c>
      <c r="I43">
        <v>2</v>
      </c>
      <c r="J43">
        <v>2</v>
      </c>
      <c r="K43">
        <v>100</v>
      </c>
      <c r="L43">
        <v>400</v>
      </c>
    </row>
    <row r="44" spans="1:12" x14ac:dyDescent="0.25">
      <c r="A44" t="s">
        <v>58</v>
      </c>
      <c r="B44">
        <v>3</v>
      </c>
      <c r="C44" t="s">
        <v>188</v>
      </c>
      <c r="D44" t="s">
        <v>69</v>
      </c>
      <c r="E44" t="s">
        <v>102</v>
      </c>
      <c r="G44" t="s">
        <v>23</v>
      </c>
      <c r="H44" t="s">
        <v>177</v>
      </c>
      <c r="I44">
        <v>2</v>
      </c>
      <c r="J44">
        <v>3</v>
      </c>
      <c r="K44">
        <v>100</v>
      </c>
      <c r="L44">
        <v>600</v>
      </c>
    </row>
    <row r="45" spans="1:12" x14ac:dyDescent="0.25">
      <c r="A45" t="s">
        <v>58</v>
      </c>
      <c r="B45">
        <v>3</v>
      </c>
      <c r="C45" t="s">
        <v>188</v>
      </c>
      <c r="D45" t="s">
        <v>69</v>
      </c>
      <c r="E45" t="s">
        <v>172</v>
      </c>
      <c r="G45" t="s">
        <v>23</v>
      </c>
      <c r="H45" t="s">
        <v>25</v>
      </c>
    </row>
    <row r="46" spans="1:12" x14ac:dyDescent="0.25">
      <c r="A46" t="s">
        <v>58</v>
      </c>
      <c r="B46">
        <v>3</v>
      </c>
      <c r="C46" t="s">
        <v>188</v>
      </c>
      <c r="D46" t="s">
        <v>69</v>
      </c>
      <c r="E46" t="s">
        <v>172</v>
      </c>
      <c r="G46" t="s">
        <v>23</v>
      </c>
      <c r="H46" t="s">
        <v>30</v>
      </c>
      <c r="I46">
        <v>2</v>
      </c>
      <c r="J46">
        <v>2</v>
      </c>
      <c r="K46">
        <v>100</v>
      </c>
      <c r="L46">
        <v>400</v>
      </c>
    </row>
    <row r="47" spans="1:12" x14ac:dyDescent="0.25">
      <c r="A47" t="s">
        <v>61</v>
      </c>
      <c r="B47">
        <v>3</v>
      </c>
      <c r="C47" t="s">
        <v>190</v>
      </c>
      <c r="D47" t="s">
        <v>69</v>
      </c>
      <c r="E47" t="s">
        <v>102</v>
      </c>
      <c r="G47" t="s">
        <v>19</v>
      </c>
      <c r="H47" t="s">
        <v>62</v>
      </c>
      <c r="I47">
        <v>3</v>
      </c>
      <c r="J47">
        <v>3</v>
      </c>
      <c r="K47">
        <v>100</v>
      </c>
      <c r="L47">
        <v>600</v>
      </c>
    </row>
    <row r="48" spans="1:12" x14ac:dyDescent="0.25">
      <c r="A48" t="s">
        <v>61</v>
      </c>
      <c r="B48">
        <v>3</v>
      </c>
      <c r="C48" t="s">
        <v>190</v>
      </c>
      <c r="D48" t="s">
        <v>69</v>
      </c>
      <c r="E48" t="s">
        <v>171</v>
      </c>
      <c r="G48" t="s">
        <v>178</v>
      </c>
      <c r="H48" t="s">
        <v>25</v>
      </c>
      <c r="I48">
        <v>5</v>
      </c>
      <c r="J48">
        <v>3</v>
      </c>
      <c r="K48">
        <v>100</v>
      </c>
      <c r="L48">
        <v>1500</v>
      </c>
    </row>
    <row r="49" spans="1:12" x14ac:dyDescent="0.25">
      <c r="A49" t="s">
        <v>61</v>
      </c>
      <c r="B49">
        <v>3</v>
      </c>
      <c r="C49" t="s">
        <v>190</v>
      </c>
      <c r="D49" t="s">
        <v>69</v>
      </c>
      <c r="E49" t="s">
        <v>172</v>
      </c>
      <c r="G49" t="s">
        <v>178</v>
      </c>
      <c r="H49" t="s">
        <v>25</v>
      </c>
    </row>
    <row r="50" spans="1:12" x14ac:dyDescent="0.25">
      <c r="A50" t="s">
        <v>64</v>
      </c>
      <c r="B50">
        <v>1</v>
      </c>
      <c r="C50" t="s">
        <v>190</v>
      </c>
      <c r="D50" t="s">
        <v>69</v>
      </c>
      <c r="E50" t="s">
        <v>171</v>
      </c>
      <c r="G50" t="s">
        <v>19</v>
      </c>
      <c r="H50" t="s">
        <v>195</v>
      </c>
      <c r="I50">
        <v>2</v>
      </c>
    </row>
    <row r="51" spans="1:12" x14ac:dyDescent="0.25">
      <c r="A51" t="s">
        <v>64</v>
      </c>
      <c r="B51">
        <v>1</v>
      </c>
      <c r="C51" t="s">
        <v>190</v>
      </c>
      <c r="D51" t="s">
        <v>69</v>
      </c>
      <c r="E51" t="s">
        <v>59</v>
      </c>
      <c r="G51" t="s">
        <v>19</v>
      </c>
      <c r="H51" t="s">
        <v>195</v>
      </c>
      <c r="I51">
        <v>2</v>
      </c>
    </row>
    <row r="52" spans="1:12" x14ac:dyDescent="0.25">
      <c r="A52" t="s">
        <v>64</v>
      </c>
      <c r="B52">
        <v>1</v>
      </c>
      <c r="C52" t="s">
        <v>190</v>
      </c>
      <c r="D52" t="s">
        <v>20</v>
      </c>
      <c r="E52" t="s">
        <v>102</v>
      </c>
      <c r="G52" t="s">
        <v>19</v>
      </c>
      <c r="H52" t="s">
        <v>195</v>
      </c>
      <c r="I52">
        <v>2</v>
      </c>
    </row>
    <row r="53" spans="1:12" x14ac:dyDescent="0.25">
      <c r="A53" t="s">
        <v>64</v>
      </c>
      <c r="B53">
        <v>1</v>
      </c>
      <c r="C53" t="s">
        <v>190</v>
      </c>
      <c r="D53" t="s">
        <v>20</v>
      </c>
      <c r="E53" t="s">
        <v>172</v>
      </c>
      <c r="G53" t="s">
        <v>19</v>
      </c>
      <c r="H53" t="s">
        <v>195</v>
      </c>
      <c r="I53">
        <v>2</v>
      </c>
    </row>
    <row r="54" spans="1:12" x14ac:dyDescent="0.25">
      <c r="A54" t="s">
        <v>66</v>
      </c>
      <c r="B54">
        <v>4</v>
      </c>
      <c r="C54" t="s">
        <v>190</v>
      </c>
      <c r="D54" t="s">
        <v>20</v>
      </c>
      <c r="E54" t="s">
        <v>102</v>
      </c>
      <c r="G54" t="s">
        <v>19</v>
      </c>
      <c r="H54" t="s">
        <v>30</v>
      </c>
      <c r="I54">
        <v>1</v>
      </c>
    </row>
    <row r="55" spans="1:12" x14ac:dyDescent="0.25">
      <c r="A55" t="s">
        <v>66</v>
      </c>
      <c r="B55">
        <v>4</v>
      </c>
      <c r="C55" t="s">
        <v>190</v>
      </c>
      <c r="D55" t="s">
        <v>69</v>
      </c>
      <c r="E55" t="s">
        <v>59</v>
      </c>
      <c r="G55" t="s">
        <v>19</v>
      </c>
      <c r="H55" t="s">
        <v>30</v>
      </c>
      <c r="I55">
        <v>1</v>
      </c>
    </row>
    <row r="56" spans="1:12" x14ac:dyDescent="0.25">
      <c r="A56" t="s">
        <v>66</v>
      </c>
      <c r="B56">
        <v>4</v>
      </c>
      <c r="C56" t="s">
        <v>190</v>
      </c>
      <c r="D56" t="s">
        <v>183</v>
      </c>
      <c r="E56" t="s">
        <v>99</v>
      </c>
      <c r="G56" t="s">
        <v>19</v>
      </c>
      <c r="H56" t="s">
        <v>25</v>
      </c>
      <c r="I56">
        <v>6</v>
      </c>
    </row>
    <row r="57" spans="1:12" x14ac:dyDescent="0.25">
      <c r="A57" t="s">
        <v>66</v>
      </c>
      <c r="B57">
        <v>4</v>
      </c>
      <c r="C57" t="s">
        <v>190</v>
      </c>
      <c r="D57" t="s">
        <v>20</v>
      </c>
      <c r="E57" t="s">
        <v>59</v>
      </c>
      <c r="G57" t="s">
        <v>19</v>
      </c>
      <c r="H57" t="s">
        <v>25</v>
      </c>
      <c r="I57">
        <v>1</v>
      </c>
      <c r="J57">
        <v>2</v>
      </c>
      <c r="K57">
        <v>100</v>
      </c>
      <c r="L57">
        <v>200</v>
      </c>
    </row>
    <row r="58" spans="1:12" x14ac:dyDescent="0.25">
      <c r="A58" t="s">
        <v>66</v>
      </c>
      <c r="B58">
        <v>4</v>
      </c>
      <c r="C58" t="s">
        <v>190</v>
      </c>
      <c r="D58" t="s">
        <v>69</v>
      </c>
      <c r="E58" t="s">
        <v>102</v>
      </c>
      <c r="G58" t="s">
        <v>19</v>
      </c>
      <c r="H58" t="s">
        <v>25</v>
      </c>
      <c r="I58">
        <v>1</v>
      </c>
      <c r="J58">
        <v>2</v>
      </c>
      <c r="K58">
        <v>200</v>
      </c>
      <c r="L58">
        <v>200</v>
      </c>
    </row>
    <row r="59" spans="1:12" x14ac:dyDescent="0.25">
      <c r="A59" t="s">
        <v>66</v>
      </c>
      <c r="B59">
        <v>4</v>
      </c>
      <c r="C59" t="s">
        <v>190</v>
      </c>
      <c r="D59" t="s">
        <v>69</v>
      </c>
      <c r="E59" t="s">
        <v>99</v>
      </c>
      <c r="G59" t="s">
        <v>23</v>
      </c>
      <c r="H59" t="s">
        <v>25</v>
      </c>
      <c r="I59">
        <v>6</v>
      </c>
      <c r="J59">
        <v>1</v>
      </c>
      <c r="K59">
        <v>100</v>
      </c>
      <c r="L59">
        <v>600</v>
      </c>
    </row>
    <row r="60" spans="1:12" x14ac:dyDescent="0.25">
      <c r="A60" t="s">
        <v>66</v>
      </c>
      <c r="B60">
        <v>4</v>
      </c>
      <c r="C60" t="s">
        <v>190</v>
      </c>
      <c r="D60" t="s">
        <v>69</v>
      </c>
      <c r="E60" t="s">
        <v>172</v>
      </c>
      <c r="G60" t="s">
        <v>19</v>
      </c>
      <c r="H60" t="s">
        <v>30</v>
      </c>
      <c r="I60">
        <v>3</v>
      </c>
      <c r="J60">
        <v>2</v>
      </c>
      <c r="K60">
        <v>100</v>
      </c>
      <c r="L60">
        <v>600</v>
      </c>
    </row>
    <row r="61" spans="1:12" x14ac:dyDescent="0.25">
      <c r="A61" t="s">
        <v>71</v>
      </c>
      <c r="B61">
        <v>2</v>
      </c>
      <c r="C61" t="s">
        <v>190</v>
      </c>
      <c r="D61" t="s">
        <v>20</v>
      </c>
      <c r="E61" t="s">
        <v>59</v>
      </c>
      <c r="G61" t="s">
        <v>180</v>
      </c>
      <c r="H61" t="s">
        <v>25</v>
      </c>
      <c r="J61">
        <v>2</v>
      </c>
    </row>
    <row r="62" spans="1:12" x14ac:dyDescent="0.25">
      <c r="A62" t="s">
        <v>71</v>
      </c>
      <c r="B62">
        <v>2</v>
      </c>
      <c r="C62" t="s">
        <v>190</v>
      </c>
      <c r="D62" t="s">
        <v>20</v>
      </c>
      <c r="E62" t="s">
        <v>102</v>
      </c>
      <c r="G62" t="s">
        <v>180</v>
      </c>
      <c r="H62" t="s">
        <v>25</v>
      </c>
      <c r="J62">
        <v>6</v>
      </c>
    </row>
    <row r="63" spans="1:12" x14ac:dyDescent="0.25">
      <c r="A63" t="s">
        <v>71</v>
      </c>
      <c r="B63">
        <v>2</v>
      </c>
      <c r="C63" t="s">
        <v>190</v>
      </c>
      <c r="D63" t="s">
        <v>20</v>
      </c>
      <c r="E63" t="s">
        <v>99</v>
      </c>
      <c r="G63" t="s">
        <v>180</v>
      </c>
      <c r="H63" t="s">
        <v>25</v>
      </c>
      <c r="J63">
        <v>1</v>
      </c>
    </row>
    <row r="64" spans="1:12" x14ac:dyDescent="0.25">
      <c r="A64" t="s">
        <v>73</v>
      </c>
      <c r="B64">
        <v>5</v>
      </c>
      <c r="C64" t="s">
        <v>190</v>
      </c>
      <c r="D64" t="s">
        <v>20</v>
      </c>
      <c r="E64" t="s">
        <v>182</v>
      </c>
      <c r="G64" t="s">
        <v>52</v>
      </c>
      <c r="H64" t="s">
        <v>62</v>
      </c>
      <c r="I64">
        <v>1</v>
      </c>
      <c r="J64">
        <v>2</v>
      </c>
      <c r="K64">
        <v>100</v>
      </c>
      <c r="L64">
        <v>200</v>
      </c>
    </row>
    <row r="65" spans="1:12" x14ac:dyDescent="0.25">
      <c r="A65" t="s">
        <v>77</v>
      </c>
      <c r="B65">
        <v>3</v>
      </c>
      <c r="C65" t="s">
        <v>190</v>
      </c>
      <c r="D65" t="s">
        <v>20</v>
      </c>
      <c r="E65" t="s">
        <v>59</v>
      </c>
      <c r="G65" t="s">
        <v>23</v>
      </c>
      <c r="H65" t="s">
        <v>54</v>
      </c>
      <c r="I65">
        <v>1</v>
      </c>
      <c r="J65">
        <v>1</v>
      </c>
      <c r="K65">
        <v>100</v>
      </c>
      <c r="L65">
        <v>100</v>
      </c>
    </row>
    <row r="66" spans="1:12" x14ac:dyDescent="0.25">
      <c r="A66" t="s">
        <v>77</v>
      </c>
      <c r="B66">
        <v>3</v>
      </c>
      <c r="C66" t="s">
        <v>190</v>
      </c>
      <c r="D66" t="s">
        <v>20</v>
      </c>
      <c r="E66" t="s">
        <v>196</v>
      </c>
      <c r="G66" t="s">
        <v>23</v>
      </c>
      <c r="H66" t="s">
        <v>23</v>
      </c>
      <c r="I66">
        <v>1</v>
      </c>
      <c r="J66">
        <v>1</v>
      </c>
      <c r="K66">
        <v>100</v>
      </c>
      <c r="L66">
        <v>100</v>
      </c>
    </row>
    <row r="67" spans="1:12" x14ac:dyDescent="0.25">
      <c r="A67" t="s">
        <v>77</v>
      </c>
      <c r="B67">
        <v>3</v>
      </c>
      <c r="C67" t="s">
        <v>190</v>
      </c>
      <c r="D67" t="s">
        <v>20</v>
      </c>
      <c r="E67" t="s">
        <v>172</v>
      </c>
      <c r="G67" t="s">
        <v>23</v>
      </c>
      <c r="H67" t="s">
        <v>197</v>
      </c>
      <c r="I67">
        <v>1</v>
      </c>
      <c r="J67">
        <v>2</v>
      </c>
      <c r="K67">
        <v>100</v>
      </c>
      <c r="L67">
        <v>200</v>
      </c>
    </row>
    <row r="68" spans="1:12" x14ac:dyDescent="0.25">
      <c r="A68" t="s">
        <v>77</v>
      </c>
      <c r="B68">
        <v>3</v>
      </c>
      <c r="C68" t="s">
        <v>190</v>
      </c>
      <c r="D68" t="s">
        <v>20</v>
      </c>
      <c r="E68" t="s">
        <v>171</v>
      </c>
      <c r="G68" t="s">
        <v>47</v>
      </c>
      <c r="H68" t="s">
        <v>185</v>
      </c>
      <c r="I68">
        <v>2</v>
      </c>
      <c r="J68">
        <v>1</v>
      </c>
      <c r="K68">
        <v>100</v>
      </c>
      <c r="L68">
        <v>200</v>
      </c>
    </row>
    <row r="69" spans="1:12" x14ac:dyDescent="0.25">
      <c r="A69" t="s">
        <v>77</v>
      </c>
      <c r="B69">
        <v>3</v>
      </c>
      <c r="C69" t="s">
        <v>190</v>
      </c>
      <c r="D69" t="s">
        <v>183</v>
      </c>
      <c r="E69" t="s">
        <v>59</v>
      </c>
      <c r="G69" t="s">
        <v>23</v>
      </c>
      <c r="H69" t="s">
        <v>185</v>
      </c>
      <c r="I69">
        <v>3</v>
      </c>
      <c r="J69">
        <v>1</v>
      </c>
      <c r="K69">
        <v>100</v>
      </c>
      <c r="L69">
        <v>300</v>
      </c>
    </row>
    <row r="70" spans="1:12" x14ac:dyDescent="0.25">
      <c r="A70" t="s">
        <v>77</v>
      </c>
      <c r="B70">
        <v>3</v>
      </c>
      <c r="C70" t="s">
        <v>190</v>
      </c>
      <c r="D70" t="s">
        <v>20</v>
      </c>
      <c r="E70" t="s">
        <v>102</v>
      </c>
      <c r="G70" t="s">
        <v>47</v>
      </c>
      <c r="H70" t="s">
        <v>197</v>
      </c>
      <c r="I70">
        <v>2</v>
      </c>
      <c r="J70">
        <v>3</v>
      </c>
      <c r="K70">
        <v>100</v>
      </c>
      <c r="L70">
        <v>600</v>
      </c>
    </row>
    <row r="71" spans="1:12" x14ac:dyDescent="0.25">
      <c r="A71" t="s">
        <v>77</v>
      </c>
      <c r="B71">
        <v>3</v>
      </c>
      <c r="C71" t="s">
        <v>190</v>
      </c>
      <c r="D71" t="s">
        <v>20</v>
      </c>
      <c r="E71" t="s">
        <v>172</v>
      </c>
      <c r="G71" t="s">
        <v>23</v>
      </c>
      <c r="H71" t="s">
        <v>25</v>
      </c>
      <c r="I71">
        <v>1</v>
      </c>
      <c r="J71">
        <v>2</v>
      </c>
      <c r="K71">
        <v>100</v>
      </c>
      <c r="L71">
        <v>200</v>
      </c>
    </row>
    <row r="72" spans="1:12" x14ac:dyDescent="0.25">
      <c r="A72" t="s">
        <v>80</v>
      </c>
      <c r="B72">
        <v>5</v>
      </c>
      <c r="C72" t="s">
        <v>190</v>
      </c>
      <c r="D72" t="s">
        <v>69</v>
      </c>
      <c r="E72" t="s">
        <v>59</v>
      </c>
      <c r="G72" t="s">
        <v>184</v>
      </c>
      <c r="H72" t="s">
        <v>25</v>
      </c>
      <c r="I72">
        <v>3</v>
      </c>
      <c r="J72">
        <v>2</v>
      </c>
      <c r="K72">
        <v>100</v>
      </c>
      <c r="L72">
        <v>500</v>
      </c>
    </row>
    <row r="73" spans="1:12" x14ac:dyDescent="0.25">
      <c r="A73" t="s">
        <v>80</v>
      </c>
      <c r="B73">
        <v>5</v>
      </c>
      <c r="C73" t="s">
        <v>190</v>
      </c>
      <c r="D73" t="s">
        <v>69</v>
      </c>
      <c r="E73" t="s">
        <v>102</v>
      </c>
      <c r="G73" t="s">
        <v>184</v>
      </c>
      <c r="H73" t="s">
        <v>25</v>
      </c>
      <c r="I73">
        <v>3</v>
      </c>
      <c r="J73">
        <v>3</v>
      </c>
      <c r="K73">
        <v>100</v>
      </c>
      <c r="L73">
        <v>900</v>
      </c>
    </row>
    <row r="74" spans="1:12" x14ac:dyDescent="0.25">
      <c r="A74" t="s">
        <v>80</v>
      </c>
      <c r="B74">
        <v>5</v>
      </c>
      <c r="C74" t="s">
        <v>190</v>
      </c>
      <c r="D74" t="s">
        <v>69</v>
      </c>
      <c r="E74" t="s">
        <v>172</v>
      </c>
      <c r="G74" t="s">
        <v>184</v>
      </c>
      <c r="H74" t="s">
        <v>25</v>
      </c>
      <c r="I74">
        <v>4</v>
      </c>
      <c r="J74">
        <v>2</v>
      </c>
      <c r="K74">
        <v>100</v>
      </c>
      <c r="L74">
        <v>800</v>
      </c>
    </row>
    <row r="75" spans="1:12" x14ac:dyDescent="0.25">
      <c r="A75" t="s">
        <v>83</v>
      </c>
      <c r="B75">
        <v>1</v>
      </c>
      <c r="C75" t="s">
        <v>190</v>
      </c>
      <c r="D75" t="s">
        <v>69</v>
      </c>
      <c r="E75" t="s">
        <v>102</v>
      </c>
      <c r="G75" t="s">
        <v>19</v>
      </c>
      <c r="H75" t="s">
        <v>25</v>
      </c>
      <c r="I75">
        <v>3</v>
      </c>
      <c r="J75">
        <v>2</v>
      </c>
      <c r="K75">
        <v>100</v>
      </c>
      <c r="L75">
        <v>600</v>
      </c>
    </row>
    <row r="76" spans="1:12" x14ac:dyDescent="0.25">
      <c r="A76" t="s">
        <v>83</v>
      </c>
      <c r="B76">
        <v>1</v>
      </c>
      <c r="C76" t="s">
        <v>190</v>
      </c>
      <c r="D76" t="s">
        <v>69</v>
      </c>
      <c r="E76" t="s">
        <v>172</v>
      </c>
      <c r="G76" t="s">
        <v>19</v>
      </c>
      <c r="H76" t="s">
        <v>25</v>
      </c>
      <c r="I76">
        <v>3</v>
      </c>
      <c r="J76">
        <v>1</v>
      </c>
      <c r="K76">
        <v>100</v>
      </c>
      <c r="L76">
        <v>300</v>
      </c>
    </row>
    <row r="77" spans="1:12" x14ac:dyDescent="0.25">
      <c r="A77" t="s">
        <v>87</v>
      </c>
      <c r="B77">
        <v>2</v>
      </c>
      <c r="C77" t="s">
        <v>190</v>
      </c>
      <c r="D77" t="s">
        <v>69</v>
      </c>
      <c r="E77" t="s">
        <v>59</v>
      </c>
      <c r="G77" t="s">
        <v>23</v>
      </c>
      <c r="H77" t="s">
        <v>25</v>
      </c>
      <c r="I77">
        <v>1</v>
      </c>
      <c r="J77">
        <v>3</v>
      </c>
      <c r="K77">
        <v>100</v>
      </c>
      <c r="L77">
        <v>300</v>
      </c>
    </row>
    <row r="78" spans="1:12" x14ac:dyDescent="0.25">
      <c r="A78" t="s">
        <v>87</v>
      </c>
      <c r="B78">
        <v>2</v>
      </c>
      <c r="C78" t="s">
        <v>190</v>
      </c>
      <c r="D78" t="s">
        <v>69</v>
      </c>
      <c r="E78" t="s">
        <v>59</v>
      </c>
      <c r="G78" t="s">
        <v>23</v>
      </c>
      <c r="H78" t="s">
        <v>89</v>
      </c>
      <c r="I78">
        <v>1</v>
      </c>
      <c r="J78">
        <v>3</v>
      </c>
      <c r="K78">
        <v>100</v>
      </c>
      <c r="L78">
        <v>300</v>
      </c>
    </row>
    <row r="79" spans="1:12" x14ac:dyDescent="0.25">
      <c r="A79" t="s">
        <v>87</v>
      </c>
      <c r="B79">
        <v>2</v>
      </c>
      <c r="C79" t="s">
        <v>190</v>
      </c>
      <c r="D79" t="s">
        <v>69</v>
      </c>
      <c r="E79" t="s">
        <v>172</v>
      </c>
      <c r="G79" t="s">
        <v>23</v>
      </c>
      <c r="H79" t="s">
        <v>25</v>
      </c>
    </row>
    <row r="80" spans="1:12" x14ac:dyDescent="0.25">
      <c r="A80" t="s">
        <v>87</v>
      </c>
      <c r="B80">
        <v>2</v>
      </c>
      <c r="C80" t="s">
        <v>190</v>
      </c>
      <c r="D80" t="s">
        <v>69</v>
      </c>
      <c r="E80" t="s">
        <v>172</v>
      </c>
      <c r="G80" t="s">
        <v>23</v>
      </c>
      <c r="H80" t="s">
        <v>89</v>
      </c>
      <c r="I80">
        <v>1</v>
      </c>
      <c r="J80">
        <v>3</v>
      </c>
      <c r="K80">
        <v>300</v>
      </c>
      <c r="L80">
        <v>300</v>
      </c>
    </row>
    <row r="81" spans="1:12" x14ac:dyDescent="0.25">
      <c r="A81" t="s">
        <v>87</v>
      </c>
      <c r="B81">
        <v>2</v>
      </c>
      <c r="C81" t="s">
        <v>190</v>
      </c>
      <c r="D81" t="s">
        <v>69</v>
      </c>
      <c r="E81" t="s">
        <v>102</v>
      </c>
      <c r="G81" t="s">
        <v>23</v>
      </c>
      <c r="H81" t="s">
        <v>198</v>
      </c>
      <c r="I81">
        <v>1</v>
      </c>
      <c r="J81">
        <v>10</v>
      </c>
      <c r="K81">
        <v>100</v>
      </c>
      <c r="L81">
        <v>1000</v>
      </c>
    </row>
    <row r="82" spans="1:12" x14ac:dyDescent="0.25">
      <c r="A82" t="s">
        <v>90</v>
      </c>
      <c r="B82">
        <v>1</v>
      </c>
      <c r="C82" t="s">
        <v>190</v>
      </c>
      <c r="D82" t="s">
        <v>69</v>
      </c>
      <c r="E82" t="s">
        <v>171</v>
      </c>
      <c r="G82" t="s">
        <v>47</v>
      </c>
      <c r="H82" t="s">
        <v>25</v>
      </c>
      <c r="I82">
        <v>1</v>
      </c>
      <c r="J82">
        <v>1</v>
      </c>
      <c r="K82">
        <v>100</v>
      </c>
      <c r="L82">
        <v>100</v>
      </c>
    </row>
    <row r="83" spans="1:12" x14ac:dyDescent="0.25">
      <c r="A83" t="s">
        <v>90</v>
      </c>
      <c r="B83">
        <v>1</v>
      </c>
      <c r="C83" t="s">
        <v>190</v>
      </c>
      <c r="D83" t="s">
        <v>69</v>
      </c>
      <c r="E83" t="s">
        <v>172</v>
      </c>
      <c r="G83" t="s">
        <v>47</v>
      </c>
      <c r="H83" t="s">
        <v>25</v>
      </c>
      <c r="I83">
        <v>1</v>
      </c>
      <c r="J83">
        <v>1</v>
      </c>
      <c r="K83">
        <v>100</v>
      </c>
      <c r="L83">
        <v>100</v>
      </c>
    </row>
    <row r="84" spans="1:12" x14ac:dyDescent="0.25">
      <c r="A84" t="s">
        <v>90</v>
      </c>
      <c r="B84">
        <v>1</v>
      </c>
      <c r="C84" t="s">
        <v>190</v>
      </c>
      <c r="D84" t="s">
        <v>69</v>
      </c>
      <c r="E84" t="s">
        <v>171</v>
      </c>
      <c r="G84" t="s">
        <v>24</v>
      </c>
      <c r="H84" t="s">
        <v>185</v>
      </c>
      <c r="I84">
        <v>1</v>
      </c>
      <c r="J84">
        <v>2</v>
      </c>
      <c r="K84">
        <v>100</v>
      </c>
      <c r="L84">
        <v>200</v>
      </c>
    </row>
    <row r="85" spans="1:12" x14ac:dyDescent="0.25">
      <c r="A85" t="s">
        <v>91</v>
      </c>
      <c r="B85">
        <v>4</v>
      </c>
      <c r="C85" t="s">
        <v>190</v>
      </c>
      <c r="D85" t="s">
        <v>20</v>
      </c>
      <c r="E85" t="s">
        <v>171</v>
      </c>
      <c r="G85" t="s">
        <v>24</v>
      </c>
      <c r="H85" t="s">
        <v>72</v>
      </c>
      <c r="I85">
        <v>2</v>
      </c>
      <c r="J85">
        <v>3</v>
      </c>
      <c r="K85">
        <v>100</v>
      </c>
      <c r="L85">
        <v>600</v>
      </c>
    </row>
    <row r="86" spans="1:12" x14ac:dyDescent="0.25">
      <c r="A86" t="s">
        <v>91</v>
      </c>
      <c r="B86">
        <v>4</v>
      </c>
      <c r="C86" t="s">
        <v>190</v>
      </c>
      <c r="D86" t="s">
        <v>20</v>
      </c>
      <c r="E86" t="s">
        <v>59</v>
      </c>
      <c r="G86" t="s">
        <v>24</v>
      </c>
      <c r="H86" t="s">
        <v>72</v>
      </c>
      <c r="I86">
        <v>2</v>
      </c>
      <c r="J86">
        <v>1</v>
      </c>
      <c r="K86">
        <v>100</v>
      </c>
      <c r="L86">
        <v>200</v>
      </c>
    </row>
    <row r="87" spans="1:12" x14ac:dyDescent="0.25">
      <c r="A87" t="s">
        <v>91</v>
      </c>
      <c r="B87">
        <v>4</v>
      </c>
      <c r="C87" t="s">
        <v>190</v>
      </c>
      <c r="D87" t="s">
        <v>199</v>
      </c>
      <c r="E87" t="s">
        <v>102</v>
      </c>
      <c r="G87" t="s">
        <v>24</v>
      </c>
      <c r="H87" t="s">
        <v>72</v>
      </c>
      <c r="I87">
        <v>1</v>
      </c>
      <c r="J87">
        <v>3</v>
      </c>
      <c r="K87">
        <v>100</v>
      </c>
      <c r="L87">
        <v>300</v>
      </c>
    </row>
    <row r="88" spans="1:12" x14ac:dyDescent="0.25">
      <c r="A88" t="s">
        <v>91</v>
      </c>
      <c r="B88">
        <v>4</v>
      </c>
      <c r="C88" t="s">
        <v>190</v>
      </c>
      <c r="D88" t="s">
        <v>200</v>
      </c>
      <c r="E88" t="s">
        <v>102</v>
      </c>
      <c r="G88" t="s">
        <v>24</v>
      </c>
      <c r="H88" t="s">
        <v>72</v>
      </c>
      <c r="I88">
        <v>1</v>
      </c>
      <c r="J88">
        <v>3</v>
      </c>
      <c r="K88">
        <v>300</v>
      </c>
      <c r="L88">
        <v>300</v>
      </c>
    </row>
    <row r="89" spans="1:12" x14ac:dyDescent="0.25">
      <c r="A89" t="s">
        <v>91</v>
      </c>
      <c r="B89">
        <v>4</v>
      </c>
      <c r="C89" t="s">
        <v>190</v>
      </c>
      <c r="D89" t="s">
        <v>69</v>
      </c>
      <c r="E89" t="s">
        <v>172</v>
      </c>
      <c r="G89" t="s">
        <v>24</v>
      </c>
      <c r="H89" t="s">
        <v>72</v>
      </c>
      <c r="I89">
        <v>1</v>
      </c>
      <c r="K89">
        <v>100</v>
      </c>
      <c r="L89">
        <v>100</v>
      </c>
    </row>
    <row r="90" spans="1:12" x14ac:dyDescent="0.25">
      <c r="A90" t="s">
        <v>91</v>
      </c>
      <c r="B90">
        <v>4</v>
      </c>
      <c r="C90" t="s">
        <v>190</v>
      </c>
      <c r="D90" t="s">
        <v>69</v>
      </c>
      <c r="E90" t="s">
        <v>102</v>
      </c>
      <c r="G90" t="s">
        <v>56</v>
      </c>
      <c r="H90" t="s">
        <v>185</v>
      </c>
      <c r="I90">
        <v>1</v>
      </c>
      <c r="J90">
        <v>1</v>
      </c>
      <c r="K90">
        <v>100</v>
      </c>
      <c r="L90">
        <v>100</v>
      </c>
    </row>
    <row r="91" spans="1:12" x14ac:dyDescent="0.25">
      <c r="A91" t="s">
        <v>91</v>
      </c>
      <c r="B91">
        <v>4</v>
      </c>
      <c r="C91" t="s">
        <v>190</v>
      </c>
      <c r="D91" t="s">
        <v>69</v>
      </c>
      <c r="E91" t="s">
        <v>172</v>
      </c>
      <c r="G91" t="s">
        <v>24</v>
      </c>
      <c r="H91" t="s">
        <v>185</v>
      </c>
      <c r="I91">
        <v>1</v>
      </c>
      <c r="J91">
        <v>1</v>
      </c>
      <c r="K91">
        <v>100</v>
      </c>
      <c r="L91">
        <v>100</v>
      </c>
    </row>
    <row r="92" spans="1:12" x14ac:dyDescent="0.25">
      <c r="A92" t="s">
        <v>93</v>
      </c>
      <c r="B92">
        <v>5</v>
      </c>
      <c r="C92" t="s">
        <v>190</v>
      </c>
      <c r="D92" t="s">
        <v>69</v>
      </c>
      <c r="E92" t="s">
        <v>59</v>
      </c>
      <c r="G92" t="s">
        <v>23</v>
      </c>
      <c r="H92" t="s">
        <v>25</v>
      </c>
      <c r="I92">
        <v>2</v>
      </c>
      <c r="J92">
        <v>7</v>
      </c>
      <c r="K92">
        <v>100</v>
      </c>
      <c r="L92">
        <v>1400</v>
      </c>
    </row>
    <row r="93" spans="1:12" x14ac:dyDescent="0.25">
      <c r="A93" t="s">
        <v>93</v>
      </c>
      <c r="B93">
        <v>5</v>
      </c>
      <c r="C93" t="s">
        <v>190</v>
      </c>
      <c r="D93" t="s">
        <v>69</v>
      </c>
      <c r="E93" t="s">
        <v>102</v>
      </c>
      <c r="G93" t="s">
        <v>23</v>
      </c>
      <c r="H93" t="s">
        <v>25</v>
      </c>
      <c r="I93">
        <v>2</v>
      </c>
      <c r="J93">
        <v>7</v>
      </c>
      <c r="K93">
        <v>100</v>
      </c>
      <c r="L93">
        <v>1400</v>
      </c>
    </row>
    <row r="94" spans="1:12" x14ac:dyDescent="0.25">
      <c r="A94" t="s">
        <v>93</v>
      </c>
      <c r="B94">
        <v>5</v>
      </c>
      <c r="C94" t="s">
        <v>190</v>
      </c>
      <c r="D94" t="s">
        <v>69</v>
      </c>
      <c r="E94" t="s">
        <v>59</v>
      </c>
      <c r="G94" t="s">
        <v>23</v>
      </c>
      <c r="H94" t="s">
        <v>89</v>
      </c>
      <c r="I94">
        <v>2</v>
      </c>
      <c r="J94">
        <v>5</v>
      </c>
      <c r="K94">
        <v>100</v>
      </c>
      <c r="L94">
        <v>1000</v>
      </c>
    </row>
    <row r="95" spans="1:12" x14ac:dyDescent="0.25">
      <c r="A95" t="s">
        <v>93</v>
      </c>
      <c r="B95">
        <v>5</v>
      </c>
      <c r="C95" t="s">
        <v>190</v>
      </c>
      <c r="D95" t="s">
        <v>69</v>
      </c>
      <c r="E95" t="s">
        <v>102</v>
      </c>
      <c r="G95" t="s">
        <v>23</v>
      </c>
      <c r="H95" t="s">
        <v>89</v>
      </c>
      <c r="I95">
        <v>2</v>
      </c>
      <c r="J95">
        <v>5</v>
      </c>
      <c r="K95">
        <v>100</v>
      </c>
      <c r="L95">
        <v>1000</v>
      </c>
    </row>
    <row r="96" spans="1:12" x14ac:dyDescent="0.25">
      <c r="A96" t="s">
        <v>93</v>
      </c>
      <c r="B96">
        <v>5</v>
      </c>
      <c r="C96" t="s">
        <v>190</v>
      </c>
      <c r="D96" t="s">
        <v>69</v>
      </c>
      <c r="E96" t="s">
        <v>172</v>
      </c>
      <c r="G96" t="s">
        <v>23</v>
      </c>
      <c r="H96" t="s">
        <v>89</v>
      </c>
      <c r="I96">
        <v>2</v>
      </c>
      <c r="J96">
        <v>2</v>
      </c>
      <c r="K96">
        <v>100</v>
      </c>
      <c r="L96">
        <v>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seed</vt:lpstr>
      <vt:lpstr>seed origin</vt:lpstr>
      <vt:lpstr>seed prices</vt:lpstr>
      <vt:lpstr>fertilizer</vt:lpstr>
      <vt:lpstr>biocides</vt:lpstr>
      <vt:lpstr>inoculants</vt:lpstr>
      <vt:lpstr>livestock</vt:lpstr>
      <vt:lpstr>hired labour</vt:lpstr>
      <vt:lpstr>family labour</vt:lpstr>
      <vt:lpstr>Sheet2</vt:lpstr>
      <vt:lpstr>other hired labour</vt:lpstr>
      <vt:lpstr>expenditures per farm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Brand, Greta van den</dc:creator>
  <cp:lastModifiedBy>Greta</cp:lastModifiedBy>
  <dcterms:created xsi:type="dcterms:W3CDTF">2012-02-13T13:56:17Z</dcterms:created>
  <dcterms:modified xsi:type="dcterms:W3CDTF">2012-06-18T11:20:58Z</dcterms:modified>
</cp:coreProperties>
</file>