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autoCompressPictures="0"/>
  <bookViews>
    <workbookView xWindow="1760" yWindow="1060" windowWidth="23720" windowHeight="14100" activeTab="1"/>
  </bookViews>
  <sheets>
    <sheet name="INPUT" sheetId="2" r:id="rId1"/>
    <sheet name="pivot table input" sheetId="4" r:id="rId2"/>
    <sheet name="VAR" sheetId="1" r:id="rId3"/>
    <sheet name="pivot table var" sheetId="3" r:id="rId4"/>
  </sheets>
  <calcPr calcId="140001" concurrentCalc="0"/>
  <pivotCaches>
    <pivotCache cacheId="70" r:id="rId5"/>
    <pivotCache cacheId="71" r:id="rId6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9" i="4" l="1"/>
  <c r="D39" i="4"/>
  <c r="E39" i="4"/>
  <c r="C40" i="4"/>
  <c r="D40" i="4"/>
  <c r="E40" i="4"/>
  <c r="C41" i="4"/>
  <c r="D41" i="4"/>
  <c r="E41" i="4"/>
  <c r="C42" i="4"/>
  <c r="E42" i="4"/>
  <c r="B40" i="4"/>
  <c r="B41" i="4"/>
  <c r="B39" i="4"/>
  <c r="C34" i="3"/>
  <c r="D34" i="3"/>
  <c r="C35" i="3"/>
  <c r="C36" i="3"/>
  <c r="C37" i="3"/>
  <c r="B35" i="3"/>
  <c r="B36" i="3"/>
  <c r="B37" i="3"/>
  <c r="B34" i="3"/>
  <c r="U38" i="2"/>
  <c r="U4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" i="1"/>
  <c r="U3" i="2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9" i="2"/>
  <c r="U40" i="2"/>
  <c r="U41" i="2"/>
  <c r="U42" i="2"/>
  <c r="U43" i="2"/>
  <c r="U2" i="2"/>
  <c r="U3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" i="1"/>
</calcChain>
</file>

<file path=xl/sharedStrings.xml><?xml version="1.0" encoding="utf-8"?>
<sst xmlns="http://schemas.openxmlformats.org/spreadsheetml/2006/main" count="372" uniqueCount="64">
  <si>
    <t xml:space="preserve">  REP</t>
  </si>
  <si>
    <t>RosetteInf (%)</t>
  </si>
  <si>
    <t>MAMANE</t>
  </si>
  <si>
    <t>CHITALA</t>
  </si>
  <si>
    <t>NAMETIL</t>
  </si>
  <si>
    <t>CG7</t>
  </si>
  <si>
    <t>Yield/plot (g)</t>
  </si>
  <si>
    <t>Treatment</t>
  </si>
  <si>
    <t>Treatments</t>
  </si>
  <si>
    <t>1=Check</t>
  </si>
  <si>
    <t>2=SSP</t>
  </si>
  <si>
    <t>3=SSP+Urea+Lime</t>
  </si>
  <si>
    <t>Yield (Kg/ha)</t>
  </si>
  <si>
    <t>Rep</t>
  </si>
  <si>
    <t>Var</t>
  </si>
  <si>
    <t>Var CODE</t>
  </si>
  <si>
    <t>Row</t>
  </si>
  <si>
    <t>100 SeedWt</t>
  </si>
  <si>
    <t>Nametil</t>
  </si>
  <si>
    <t>50x15</t>
  </si>
  <si>
    <t>Mamane</t>
  </si>
  <si>
    <t>75x20</t>
  </si>
  <si>
    <t>Stand Final</t>
  </si>
  <si>
    <t>NodNr/Plt</t>
  </si>
  <si>
    <t>SHootBiomasWt/Plt (g)</t>
  </si>
  <si>
    <t>RootBiomasWt/plt (g)</t>
  </si>
  <si>
    <t>Plant height(cm)</t>
  </si>
  <si>
    <t>FullpodNr/Plt</t>
  </si>
  <si>
    <t>EmptyPodNr/Plt</t>
  </si>
  <si>
    <t>EmptyPoddryWt/Plt (g)</t>
  </si>
  <si>
    <t>Star Flowring</t>
  </si>
  <si>
    <t>50%Flowring</t>
  </si>
  <si>
    <t>100% Flowring</t>
  </si>
  <si>
    <t>Var Code</t>
  </si>
  <si>
    <t>SHootBiomasdryWt/Plt (g)</t>
  </si>
  <si>
    <t>RootBiomasdryWt/plt (g)</t>
  </si>
  <si>
    <t>Pods/plt</t>
  </si>
  <si>
    <t>Stand Initial= Number of plant a emergence stage</t>
  </si>
  <si>
    <t>Stand Final = Number of plantas at harvesting stage</t>
  </si>
  <si>
    <t>Treatmets</t>
  </si>
  <si>
    <t>3=SSP+Lime</t>
  </si>
  <si>
    <t>4=SSP+Lime+Urea</t>
  </si>
  <si>
    <t>NoddryWt/plant (mg)</t>
  </si>
  <si>
    <t>Pod Wt/Plt (g)</t>
  </si>
  <si>
    <t>Root Shoot Ratio</t>
  </si>
  <si>
    <t>PoddryWt/Plt (g)</t>
  </si>
  <si>
    <t>Yield/5m2 (g)</t>
  </si>
  <si>
    <t>Net plot size (m2)</t>
  </si>
  <si>
    <t>Stand/m2</t>
  </si>
  <si>
    <t>Yield (Kg/ha)= was calculate using the dry weight of grain harvested at net plot</t>
  </si>
  <si>
    <t>MSTR %</t>
  </si>
  <si>
    <t>Row Labels</t>
  </si>
  <si>
    <t>Grand Total</t>
  </si>
  <si>
    <t>Check</t>
  </si>
  <si>
    <t>SSP</t>
  </si>
  <si>
    <t>SSP + urea + Lime</t>
  </si>
  <si>
    <t>Column Labels</t>
  </si>
  <si>
    <t>Average of Yield (Kg/ha)</t>
  </si>
  <si>
    <t>StdDev of Yield (Kg/ha)</t>
  </si>
  <si>
    <t>Control</t>
  </si>
  <si>
    <t>SSP + Lime</t>
  </si>
  <si>
    <t>SSP + Lime + urea</t>
  </si>
  <si>
    <t>Mamane Total</t>
  </si>
  <si>
    <t>Nametil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</si>
</sst>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0.0"/>
    <numFmt numFmtId="165" formatCode="#,##0.00;[Red]#,##0.00"/>
    <numFmt numFmtId="166" formatCode="_(* #,##0.0_);_(* \(#,##0.0\);_(* &quot;-&quot;??_);_(@_)"/>
    <numFmt numFmtId="167" formatCode="#,##0;[Red]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6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5" fillId="0" borderId="0" xfId="0" applyFont="1"/>
    <xf numFmtId="0" fontId="0" fillId="0" borderId="0" xfId="0" applyNumberFormat="1" applyFill="1"/>
    <xf numFmtId="43" fontId="1" fillId="0" borderId="0" xfId="1" applyFont="1"/>
    <xf numFmtId="164" fontId="5" fillId="0" borderId="0" xfId="0" applyNumberFormat="1" applyFont="1"/>
    <xf numFmtId="43" fontId="5" fillId="0" borderId="0" xfId="1" applyFont="1"/>
    <xf numFmtId="164" fontId="0" fillId="0" borderId="0" xfId="0" applyNumberFormat="1"/>
    <xf numFmtId="39" fontId="1" fillId="0" borderId="0" xfId="1" applyNumberFormat="1" applyFont="1" applyFill="1" applyAlignment="1"/>
    <xf numFmtId="0" fontId="5" fillId="0" borderId="0" xfId="0" applyFont="1" applyFill="1"/>
    <xf numFmtId="0" fontId="0" fillId="0" borderId="0" xfId="0" applyFont="1"/>
    <xf numFmtId="0" fontId="3" fillId="0" borderId="0" xfId="0" applyFont="1"/>
    <xf numFmtId="0" fontId="0" fillId="2" borderId="0" xfId="0" applyFill="1"/>
    <xf numFmtId="0" fontId="2" fillId="0" borderId="0" xfId="0" applyFont="1" applyAlignment="1">
      <alignment horizontal="center"/>
    </xf>
    <xf numFmtId="2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" fontId="5" fillId="0" borderId="0" xfId="0" applyNumberFormat="1" applyFont="1"/>
    <xf numFmtId="0" fontId="5" fillId="0" borderId="0" xfId="0" applyFont="1" applyAlignment="1">
      <alignment horizontal="center" vertical="center"/>
    </xf>
    <xf numFmtId="0" fontId="5" fillId="3" borderId="0" xfId="0" applyFont="1" applyFill="1"/>
    <xf numFmtId="0" fontId="4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3" fillId="3" borderId="0" xfId="0" applyFont="1" applyFill="1"/>
    <xf numFmtId="1" fontId="0" fillId="0" borderId="0" xfId="0" applyNumberFormat="1"/>
    <xf numFmtId="165" fontId="1" fillId="0" borderId="0" xfId="1" applyNumberFormat="1" applyFont="1"/>
    <xf numFmtId="43" fontId="0" fillId="0" borderId="0" xfId="1" applyFont="1"/>
    <xf numFmtId="43" fontId="0" fillId="0" borderId="0" xfId="0" applyNumberFormat="1"/>
    <xf numFmtId="166" fontId="1" fillId="0" borderId="0" xfId="1" applyNumberFormat="1" applyFont="1"/>
    <xf numFmtId="167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2" fillId="4" borderId="0" xfId="0" applyFont="1" applyFill="1"/>
    <xf numFmtId="0" fontId="2" fillId="4" borderId="1" xfId="0" applyFont="1" applyFill="1" applyBorder="1"/>
    <xf numFmtId="0" fontId="0" fillId="0" borderId="0" xfId="0" applyNumberFormat="1"/>
  </cellXfs>
  <cellStyles count="46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Normal" xfId="0" builtinId="0"/>
  </cellStyles>
  <dxfs count="5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pivotCacheDefinition" Target="pivotCache/pivotCacheDefinition1.xml"/><Relationship Id="rId6" Type="http://schemas.openxmlformats.org/officeDocument/2006/relationships/pivotCacheDefinition" Target="pivotCache/pivotCacheDefinition2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081146106737"/>
          <c:y val="0.0601851851851852"/>
          <c:w val="0.711494969378827"/>
          <c:h val="0.7375313502478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table input'!$A$24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'pivot table input'!$B$39:$E$39</c:f>
                <c:numCache>
                  <c:formatCode>General</c:formatCode>
                  <c:ptCount val="4"/>
                  <c:pt idx="0">
                    <c:v>183.127144659418</c:v>
                  </c:pt>
                  <c:pt idx="1">
                    <c:v>54.29901210933253</c:v>
                  </c:pt>
                  <c:pt idx="2">
                    <c:v>185.706949549852</c:v>
                  </c:pt>
                  <c:pt idx="3">
                    <c:v>63.49995139494617</c:v>
                  </c:pt>
                </c:numCache>
              </c:numRef>
            </c:plus>
            <c:minus>
              <c:numRef>
                <c:f>'pivot table input'!$B$39:$E$39</c:f>
                <c:numCache>
                  <c:formatCode>General</c:formatCode>
                  <c:ptCount val="4"/>
                  <c:pt idx="0">
                    <c:v>183.127144659418</c:v>
                  </c:pt>
                  <c:pt idx="1">
                    <c:v>54.29901210933253</c:v>
                  </c:pt>
                  <c:pt idx="2">
                    <c:v>185.706949549852</c:v>
                  </c:pt>
                  <c:pt idx="3">
                    <c:v>63.49995139494617</c:v>
                  </c:pt>
                </c:numCache>
              </c:numRef>
            </c:minus>
          </c:errBars>
          <c:cat>
            <c:multiLvlStrRef>
              <c:f>'pivot table input'!$B$22:$E$23</c:f>
              <c:multiLvlStrCache>
                <c:ptCount val="4"/>
                <c:lvl>
                  <c:pt idx="0">
                    <c:v>50x15</c:v>
                  </c:pt>
                  <c:pt idx="1">
                    <c:v>75x20</c:v>
                  </c:pt>
                  <c:pt idx="2">
                    <c:v>50x15</c:v>
                  </c:pt>
                  <c:pt idx="3">
                    <c:v>75x20</c:v>
                  </c:pt>
                </c:lvl>
                <c:lvl>
                  <c:pt idx="0">
                    <c:v>Mamane</c:v>
                  </c:pt>
                  <c:pt idx="2">
                    <c:v>Nametil</c:v>
                  </c:pt>
                </c:lvl>
              </c:multiLvlStrCache>
            </c:multiLvlStrRef>
          </c:cat>
          <c:val>
            <c:numRef>
              <c:f>'pivot table input'!$B$24:$E$24</c:f>
              <c:numCache>
                <c:formatCode>0</c:formatCode>
                <c:ptCount val="4"/>
                <c:pt idx="0">
                  <c:v>1517.133333333333</c:v>
                </c:pt>
                <c:pt idx="1">
                  <c:v>869.9444444444443</c:v>
                </c:pt>
                <c:pt idx="2">
                  <c:v>1813.333333333333</c:v>
                </c:pt>
                <c:pt idx="3">
                  <c:v>973.611111111111</c:v>
                </c:pt>
              </c:numCache>
            </c:numRef>
          </c:val>
        </c:ser>
        <c:ser>
          <c:idx val="1"/>
          <c:order val="1"/>
          <c:tx>
            <c:strRef>
              <c:f>'pivot table input'!$A$25</c:f>
              <c:strCache>
                <c:ptCount val="1"/>
                <c:pt idx="0">
                  <c:v>SSP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'pivot table input'!$B$40:$E$40</c:f>
                <c:numCache>
                  <c:formatCode>General</c:formatCode>
                  <c:ptCount val="4"/>
                  <c:pt idx="0">
                    <c:v>143.3541535266189</c:v>
                  </c:pt>
                  <c:pt idx="1">
                    <c:v>137.8246000189021</c:v>
                  </c:pt>
                  <c:pt idx="2">
                    <c:v>50.97376231400214</c:v>
                  </c:pt>
                  <c:pt idx="3">
                    <c:v>187.265136855426</c:v>
                  </c:pt>
                </c:numCache>
              </c:numRef>
            </c:plus>
            <c:minus>
              <c:numRef>
                <c:f>'pivot table input'!$B$40:$E$40</c:f>
                <c:numCache>
                  <c:formatCode>General</c:formatCode>
                  <c:ptCount val="4"/>
                  <c:pt idx="0">
                    <c:v>143.3541535266189</c:v>
                  </c:pt>
                  <c:pt idx="1">
                    <c:v>137.8246000189021</c:v>
                  </c:pt>
                  <c:pt idx="2">
                    <c:v>50.97376231400214</c:v>
                  </c:pt>
                  <c:pt idx="3">
                    <c:v>187.265136855426</c:v>
                  </c:pt>
                </c:numCache>
              </c:numRef>
            </c:minus>
          </c:errBars>
          <c:cat>
            <c:multiLvlStrRef>
              <c:f>'pivot table input'!$B$22:$E$23</c:f>
              <c:multiLvlStrCache>
                <c:ptCount val="4"/>
                <c:lvl>
                  <c:pt idx="0">
                    <c:v>50x15</c:v>
                  </c:pt>
                  <c:pt idx="1">
                    <c:v>75x20</c:v>
                  </c:pt>
                  <c:pt idx="2">
                    <c:v>50x15</c:v>
                  </c:pt>
                  <c:pt idx="3">
                    <c:v>75x20</c:v>
                  </c:pt>
                </c:lvl>
                <c:lvl>
                  <c:pt idx="0">
                    <c:v>Mamane</c:v>
                  </c:pt>
                  <c:pt idx="2">
                    <c:v>Nametil</c:v>
                  </c:pt>
                </c:lvl>
              </c:multiLvlStrCache>
            </c:multiLvlStrRef>
          </c:cat>
          <c:val>
            <c:numRef>
              <c:f>'pivot table input'!$B$25:$E$25</c:f>
              <c:numCache>
                <c:formatCode>0</c:formatCode>
                <c:ptCount val="4"/>
                <c:pt idx="0">
                  <c:v>1272.0</c:v>
                </c:pt>
                <c:pt idx="1">
                  <c:v>1013.166666666667</c:v>
                </c:pt>
                <c:pt idx="2">
                  <c:v>1493.333333333333</c:v>
                </c:pt>
                <c:pt idx="3">
                  <c:v>1077.833333333333</c:v>
                </c:pt>
              </c:numCache>
            </c:numRef>
          </c:val>
        </c:ser>
        <c:ser>
          <c:idx val="2"/>
          <c:order val="2"/>
          <c:tx>
            <c:strRef>
              <c:f>'pivot table input'!$A$26</c:f>
              <c:strCache>
                <c:ptCount val="1"/>
                <c:pt idx="0">
                  <c:v>SSP + Lime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'pivot table input'!$B$41:$E$41</c:f>
                <c:numCache>
                  <c:formatCode>General</c:formatCode>
                  <c:ptCount val="4"/>
                  <c:pt idx="0">
                    <c:v>151.7185552264471</c:v>
                  </c:pt>
                  <c:pt idx="1">
                    <c:v>114.3680435380266</c:v>
                  </c:pt>
                  <c:pt idx="2">
                    <c:v>117.8188628549953</c:v>
                  </c:pt>
                  <c:pt idx="3">
                    <c:v>130.226097306773</c:v>
                  </c:pt>
                </c:numCache>
              </c:numRef>
            </c:plus>
            <c:minus>
              <c:numRef>
                <c:f>'pivot table input'!$B$41:$E$41</c:f>
                <c:numCache>
                  <c:formatCode>General</c:formatCode>
                  <c:ptCount val="4"/>
                  <c:pt idx="0">
                    <c:v>151.7185552264471</c:v>
                  </c:pt>
                  <c:pt idx="1">
                    <c:v>114.3680435380266</c:v>
                  </c:pt>
                  <c:pt idx="2">
                    <c:v>117.8188628549953</c:v>
                  </c:pt>
                  <c:pt idx="3">
                    <c:v>130.226097306773</c:v>
                  </c:pt>
                </c:numCache>
              </c:numRef>
            </c:minus>
          </c:errBars>
          <c:cat>
            <c:multiLvlStrRef>
              <c:f>'pivot table input'!$B$22:$E$23</c:f>
              <c:multiLvlStrCache>
                <c:ptCount val="4"/>
                <c:lvl>
                  <c:pt idx="0">
                    <c:v>50x15</c:v>
                  </c:pt>
                  <c:pt idx="1">
                    <c:v>75x20</c:v>
                  </c:pt>
                  <c:pt idx="2">
                    <c:v>50x15</c:v>
                  </c:pt>
                  <c:pt idx="3">
                    <c:v>75x20</c:v>
                  </c:pt>
                </c:lvl>
                <c:lvl>
                  <c:pt idx="0">
                    <c:v>Mamane</c:v>
                  </c:pt>
                  <c:pt idx="2">
                    <c:v>Nametil</c:v>
                  </c:pt>
                </c:lvl>
              </c:multiLvlStrCache>
            </c:multiLvlStrRef>
          </c:cat>
          <c:val>
            <c:numRef>
              <c:f>'pivot table input'!$B$26:$E$26</c:f>
              <c:numCache>
                <c:formatCode>0</c:formatCode>
                <c:ptCount val="4"/>
                <c:pt idx="0">
                  <c:v>1875.6</c:v>
                </c:pt>
                <c:pt idx="1">
                  <c:v>1115.777777777778</c:v>
                </c:pt>
                <c:pt idx="2">
                  <c:v>1923.666666666667</c:v>
                </c:pt>
                <c:pt idx="3">
                  <c:v>878.7222222222222</c:v>
                </c:pt>
              </c:numCache>
            </c:numRef>
          </c:val>
        </c:ser>
        <c:ser>
          <c:idx val="3"/>
          <c:order val="3"/>
          <c:tx>
            <c:strRef>
              <c:f>'pivot table input'!$A$27</c:f>
              <c:strCache>
                <c:ptCount val="1"/>
                <c:pt idx="0">
                  <c:v>SSP + Lime + urea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'pivot table input'!$B$42:$E$42</c:f>
                <c:numCache>
                  <c:formatCode>General</c:formatCode>
                  <c:ptCount val="4"/>
                  <c:pt idx="1">
                    <c:v>117.7007478709578</c:v>
                  </c:pt>
                  <c:pt idx="3">
                    <c:v>44.64893926822621</c:v>
                  </c:pt>
                </c:numCache>
              </c:numRef>
            </c:plus>
            <c:minus>
              <c:numRef>
                <c:f>'pivot table input'!$B$42:$E$42</c:f>
                <c:numCache>
                  <c:formatCode>General</c:formatCode>
                  <c:ptCount val="4"/>
                  <c:pt idx="1">
                    <c:v>117.7007478709578</c:v>
                  </c:pt>
                  <c:pt idx="3">
                    <c:v>44.64893926822621</c:v>
                  </c:pt>
                </c:numCache>
              </c:numRef>
            </c:minus>
          </c:errBars>
          <c:cat>
            <c:multiLvlStrRef>
              <c:f>'pivot table input'!$B$22:$E$23</c:f>
              <c:multiLvlStrCache>
                <c:ptCount val="4"/>
                <c:lvl>
                  <c:pt idx="0">
                    <c:v>50x15</c:v>
                  </c:pt>
                  <c:pt idx="1">
                    <c:v>75x20</c:v>
                  </c:pt>
                  <c:pt idx="2">
                    <c:v>50x15</c:v>
                  </c:pt>
                  <c:pt idx="3">
                    <c:v>75x20</c:v>
                  </c:pt>
                </c:lvl>
                <c:lvl>
                  <c:pt idx="0">
                    <c:v>Mamane</c:v>
                  </c:pt>
                  <c:pt idx="2">
                    <c:v>Nametil</c:v>
                  </c:pt>
                </c:lvl>
              </c:multiLvlStrCache>
            </c:multiLvlStrRef>
          </c:cat>
          <c:val>
            <c:numRef>
              <c:f>'pivot table input'!$B$27:$E$27</c:f>
              <c:numCache>
                <c:formatCode>0</c:formatCode>
                <c:ptCount val="4"/>
                <c:pt idx="1">
                  <c:v>1165.222222222222</c:v>
                </c:pt>
                <c:pt idx="3">
                  <c:v>1117.666666666667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2248408"/>
        <c:axId val="-2127794984"/>
      </c:barChart>
      <c:catAx>
        <c:axId val="213224840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7794984"/>
        <c:crosses val="autoZero"/>
        <c:auto val="1"/>
        <c:lblAlgn val="ctr"/>
        <c:lblOffset val="100"/>
        <c:noMultiLvlLbl val="0"/>
      </c:catAx>
      <c:valAx>
        <c:axId val="-2127794984"/>
        <c:scaling>
          <c:orientation val="minMax"/>
          <c:max val="3000.0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Groundnut grain yield (kg/ha)</a:t>
                </a:r>
              </a:p>
            </c:rich>
          </c:tx>
          <c:layout>
            <c:manualLayout>
              <c:xMode val="edge"/>
              <c:yMode val="edge"/>
              <c:x val="0.00277777777777778"/>
              <c:y val="0.137614100320793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2132248408"/>
        <c:crosses val="autoZero"/>
        <c:crossBetween val="between"/>
        <c:majorUnit val="500.0"/>
      </c:valAx>
    </c:plotArea>
    <c:legend>
      <c:legendPos val="r"/>
      <c:layout>
        <c:manualLayout>
          <c:xMode val="edge"/>
          <c:yMode val="edge"/>
          <c:x val="0.740253062117235"/>
          <c:y val="0.0131211723534558"/>
          <c:w val="0.254191382327209"/>
          <c:h val="0.371905803441236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41447944007"/>
          <c:y val="0.0601851851851852"/>
          <c:w val="0.591505249343832"/>
          <c:h val="0.8224693788276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'pivot table var'!$B$19</c:f>
              <c:strCache>
                <c:ptCount val="1"/>
                <c:pt idx="0">
                  <c:v>Control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'pivot table var'!$B$34:$B$37</c:f>
                <c:numCache>
                  <c:formatCode>General</c:formatCode>
                  <c:ptCount val="4"/>
                  <c:pt idx="0">
                    <c:v>137.0023033058612</c:v>
                  </c:pt>
                  <c:pt idx="1">
                    <c:v>375.0950279595827</c:v>
                  </c:pt>
                  <c:pt idx="2">
                    <c:v>42.70664793422752</c:v>
                  </c:pt>
                  <c:pt idx="3">
                    <c:v>164.2856996549335</c:v>
                  </c:pt>
                </c:numCache>
              </c:numRef>
            </c:plus>
            <c:minus>
              <c:numRef>
                <c:f>'pivot table var'!$B$34:$B$37</c:f>
                <c:numCache>
                  <c:formatCode>General</c:formatCode>
                  <c:ptCount val="4"/>
                  <c:pt idx="0">
                    <c:v>137.0023033058612</c:v>
                  </c:pt>
                  <c:pt idx="1">
                    <c:v>375.0950279595827</c:v>
                  </c:pt>
                  <c:pt idx="2">
                    <c:v>42.70664793422752</c:v>
                  </c:pt>
                  <c:pt idx="3">
                    <c:v>164.2856996549335</c:v>
                  </c:pt>
                </c:numCache>
              </c:numRef>
            </c:minus>
          </c:errBars>
          <c:cat>
            <c:strRef>
              <c:f>'pivot table var'!$A$20:$A$23</c:f>
              <c:strCache>
                <c:ptCount val="4"/>
                <c:pt idx="0">
                  <c:v>CG7</c:v>
                </c:pt>
                <c:pt idx="1">
                  <c:v>CHITALA</c:v>
                </c:pt>
                <c:pt idx="2">
                  <c:v>MAMANE</c:v>
                </c:pt>
                <c:pt idx="3">
                  <c:v>NAMETIL</c:v>
                </c:pt>
              </c:strCache>
            </c:strRef>
          </c:cat>
          <c:val>
            <c:numRef>
              <c:f>'pivot table var'!$B$20:$B$23</c:f>
              <c:numCache>
                <c:formatCode>0</c:formatCode>
                <c:ptCount val="4"/>
                <c:pt idx="0">
                  <c:v>1196.333333333333</c:v>
                </c:pt>
                <c:pt idx="1">
                  <c:v>1516.0</c:v>
                </c:pt>
                <c:pt idx="2">
                  <c:v>1441.466666666666</c:v>
                </c:pt>
                <c:pt idx="3">
                  <c:v>1957.733333333333</c:v>
                </c:pt>
              </c:numCache>
            </c:numRef>
          </c:val>
        </c:ser>
        <c:ser>
          <c:idx val="1"/>
          <c:order val="1"/>
          <c:tx>
            <c:strRef>
              <c:f>'pivot table var'!$C$19</c:f>
              <c:strCache>
                <c:ptCount val="1"/>
                <c:pt idx="0">
                  <c:v>SSP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'pivot table var'!$C$34:$C$37</c:f>
                <c:numCache>
                  <c:formatCode>General</c:formatCode>
                  <c:ptCount val="4"/>
                  <c:pt idx="0">
                    <c:v>616.9530974429451</c:v>
                  </c:pt>
                  <c:pt idx="1">
                    <c:v>184.947355873082</c:v>
                  </c:pt>
                  <c:pt idx="2">
                    <c:v>125.2515513321539</c:v>
                  </c:pt>
                  <c:pt idx="3">
                    <c:v>222.626902637075</c:v>
                  </c:pt>
                </c:numCache>
              </c:numRef>
            </c:plus>
            <c:minus>
              <c:numRef>
                <c:f>'pivot table var'!$C$34:$C$37</c:f>
                <c:numCache>
                  <c:formatCode>General</c:formatCode>
                  <c:ptCount val="4"/>
                  <c:pt idx="0">
                    <c:v>616.9530974429451</c:v>
                  </c:pt>
                  <c:pt idx="1">
                    <c:v>184.947355873082</c:v>
                  </c:pt>
                  <c:pt idx="2">
                    <c:v>125.2515513321539</c:v>
                  </c:pt>
                  <c:pt idx="3">
                    <c:v>222.626902637075</c:v>
                  </c:pt>
                </c:numCache>
              </c:numRef>
            </c:minus>
          </c:errBars>
          <c:cat>
            <c:strRef>
              <c:f>'pivot table var'!$A$20:$A$23</c:f>
              <c:strCache>
                <c:ptCount val="4"/>
                <c:pt idx="0">
                  <c:v>CG7</c:v>
                </c:pt>
                <c:pt idx="1">
                  <c:v>CHITALA</c:v>
                </c:pt>
                <c:pt idx="2">
                  <c:v>MAMANE</c:v>
                </c:pt>
                <c:pt idx="3">
                  <c:v>NAMETIL</c:v>
                </c:pt>
              </c:strCache>
            </c:strRef>
          </c:cat>
          <c:val>
            <c:numRef>
              <c:f>'pivot table var'!$C$20:$C$23</c:f>
              <c:numCache>
                <c:formatCode>0</c:formatCode>
                <c:ptCount val="4"/>
                <c:pt idx="0">
                  <c:v>1574.266666666667</c:v>
                </c:pt>
                <c:pt idx="1">
                  <c:v>1994.266666666667</c:v>
                </c:pt>
                <c:pt idx="2">
                  <c:v>1434.133333333333</c:v>
                </c:pt>
                <c:pt idx="3">
                  <c:v>2509.266666666667</c:v>
                </c:pt>
              </c:numCache>
            </c:numRef>
          </c:val>
        </c:ser>
        <c:ser>
          <c:idx val="2"/>
          <c:order val="2"/>
          <c:tx>
            <c:strRef>
              <c:f>'pivot table var'!$D$19</c:f>
              <c:strCache>
                <c:ptCount val="1"/>
                <c:pt idx="0">
                  <c:v>SSP + urea + Lime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'pivot table var'!$D$34</c:f>
                <c:numCache>
                  <c:formatCode>General</c:formatCode>
                  <c:ptCount val="1"/>
                  <c:pt idx="0">
                    <c:v>246.7721576227305</c:v>
                  </c:pt>
                </c:numCache>
              </c:numRef>
            </c:plus>
            <c:minus>
              <c:numRef>
                <c:f>'pivot table var'!$D$34</c:f>
                <c:numCache>
                  <c:formatCode>General</c:formatCode>
                  <c:ptCount val="1"/>
                  <c:pt idx="0">
                    <c:v>246.7721576227305</c:v>
                  </c:pt>
                </c:numCache>
              </c:numRef>
            </c:minus>
          </c:errBars>
          <c:cat>
            <c:strRef>
              <c:f>'pivot table var'!$A$20:$A$23</c:f>
              <c:strCache>
                <c:ptCount val="4"/>
                <c:pt idx="0">
                  <c:v>CG7</c:v>
                </c:pt>
                <c:pt idx="1">
                  <c:v>CHITALA</c:v>
                </c:pt>
                <c:pt idx="2">
                  <c:v>MAMANE</c:v>
                </c:pt>
                <c:pt idx="3">
                  <c:v>NAMETIL</c:v>
                </c:pt>
              </c:strCache>
            </c:strRef>
          </c:cat>
          <c:val>
            <c:numRef>
              <c:f>'pivot table var'!$D$20:$D$23</c:f>
              <c:numCache>
                <c:formatCode>0</c:formatCode>
                <c:ptCount val="4"/>
                <c:pt idx="0">
                  <c:v>1933.666666666667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2754136"/>
        <c:axId val="-2128189352"/>
      </c:barChart>
      <c:catAx>
        <c:axId val="2132754136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8189352"/>
        <c:crosses val="autoZero"/>
        <c:auto val="1"/>
        <c:lblAlgn val="ctr"/>
        <c:lblOffset val="100"/>
        <c:noMultiLvlLbl val="0"/>
      </c:catAx>
      <c:valAx>
        <c:axId val="-21281893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Groundnut grain yield (kg/ha)</a:t>
                </a:r>
              </a:p>
            </c:rich>
          </c:tx>
          <c:layout>
            <c:manualLayout>
              <c:xMode val="edge"/>
              <c:yMode val="edge"/>
              <c:x val="0.00555555555555555"/>
              <c:y val="0.156934966462526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2132754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b="1"/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762000</xdr:colOff>
      <xdr:row>24</xdr:row>
      <xdr:rowOff>25400</xdr:rowOff>
    </xdr:from>
    <xdr:to>
      <xdr:col>12</xdr:col>
      <xdr:colOff>368300</xdr:colOff>
      <xdr:row>39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63500</xdr:colOff>
      <xdr:row>16</xdr:row>
      <xdr:rowOff>139700</xdr:rowOff>
    </xdr:from>
    <xdr:to>
      <xdr:col>10</xdr:col>
      <xdr:colOff>495300</xdr:colOff>
      <xdr:row>32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nus Franke" refreshedDate="41332.664683796298" createdVersion="4" refreshedVersion="4" minRefreshableVersion="3" recordCount="27">
  <cacheSource type="worksheet">
    <worksheetSource ref="A1:U28" sheet="VAR"/>
  </cacheSource>
  <cacheFields count="21">
    <cacheField name="  REP" numFmtId="0">
      <sharedItems containsSemiMixedTypes="0" containsString="0" containsNumber="1" containsInteger="1" minValue="1" maxValue="3"/>
    </cacheField>
    <cacheField name="Var" numFmtId="0">
      <sharedItems count="5">
        <s v="CG7"/>
        <s v="MAMANE"/>
        <s v="CHITALA"/>
        <s v="NAMETIL"/>
        <s v="CG7 " u="1"/>
      </sharedItems>
    </cacheField>
    <cacheField name="Var Code" numFmtId="0">
      <sharedItems containsSemiMixedTypes="0" containsString="0" containsNumber="1" containsInteger="1" minValue="1" maxValue="4"/>
    </cacheField>
    <cacheField name="Treatment" numFmtId="0">
      <sharedItems containsMixedTypes="1" containsNumber="1" containsInteger="1" minValue="1" maxValue="3" count="6">
        <s v="SSP"/>
        <s v="SSP + urea + Lime"/>
        <s v="Check"/>
        <n v="2" u="1"/>
        <n v="1" u="1"/>
        <n v="3" u="1"/>
      </sharedItems>
    </cacheField>
    <cacheField name="Stand Final" numFmtId="167">
      <sharedItems containsSemiMixedTypes="0" containsString="0" containsNumber="1" containsInteger="1" minValue="29" maxValue="60"/>
    </cacheField>
    <cacheField name="Stand/m2" numFmtId="1">
      <sharedItems containsSemiMixedTypes="0" containsString="0" containsNumber="1" minValue="5.8" maxValue="12"/>
    </cacheField>
    <cacheField name="NodNr/Plt" numFmtId="43">
      <sharedItems containsSemiMixedTypes="0" containsString="0" containsNumber="1" minValue="102.3" maxValue="529.6"/>
    </cacheField>
    <cacheField name="NoddryWt/plant (mg)" numFmtId="164">
      <sharedItems containsSemiMixedTypes="0" containsString="0" containsNumber="1" containsInteger="1" minValue="201" maxValue="1430"/>
    </cacheField>
    <cacheField name="SHootBiomasdryWt/Plt (g)" numFmtId="43">
      <sharedItems containsSemiMixedTypes="0" containsString="0" containsNumber="1" minValue="6.5400000000000009" maxValue="26"/>
    </cacheField>
    <cacheField name="RootBiomasdryWt/plt (g)" numFmtId="43">
      <sharedItems containsSemiMixedTypes="0" containsString="0" containsNumber="1" minValue="0.4" maxValue="1.54"/>
    </cacheField>
    <cacheField name="Root Shoot Ratio" numFmtId="2">
      <sharedItems containsSemiMixedTypes="0" containsString="0" containsNumber="1" minValue="3.0370701205895485E-2" maxValue="0.12773403324584426"/>
    </cacheField>
    <cacheField name="Plant height(cm)" numFmtId="164">
      <sharedItems containsSemiMixedTypes="0" containsString="0" containsNumber="1" minValue="10.3" maxValue="29.07"/>
    </cacheField>
    <cacheField name="RosetteInf (%)" numFmtId="39">
      <sharedItems containsSemiMixedTypes="0" containsString="0" containsNumber="1" minValue="0" maxValue="12.987012987012985"/>
    </cacheField>
    <cacheField name="Pods/plt" numFmtId="164">
      <sharedItems containsSemiMixedTypes="0" containsString="0" containsNumber="1" minValue="14.5" maxValue="40.9"/>
    </cacheField>
    <cacheField name="FullpodNr/Plt" numFmtId="0">
      <sharedItems containsSemiMixedTypes="0" containsString="0" containsNumber="1" minValue="7.9" maxValue="28.3"/>
    </cacheField>
    <cacheField name="EmptyPodNr/Plt" numFmtId="0">
      <sharedItems containsSemiMixedTypes="0" containsString="0" containsNumber="1" minValue="1.5" maxValue="18.3"/>
    </cacheField>
    <cacheField name="EmptyPoddryWt/Plt (g)" numFmtId="43">
      <sharedItems containsSemiMixedTypes="0" containsString="0" containsNumber="1" minValue="0.27999999999999997" maxValue="6.4799999999999995"/>
    </cacheField>
    <cacheField name="PoddryWt/Plt (g)" numFmtId="0">
      <sharedItems containsSemiMixedTypes="0" containsString="0" containsNumber="1" minValue="5.96" maxValue="19.850000000000001"/>
    </cacheField>
    <cacheField name="100 SeedWt" numFmtId="164">
      <sharedItems containsSemiMixedTypes="0" containsString="0" containsNumber="1" minValue="26.5" maxValue="50.8"/>
    </cacheField>
    <cacheField name="Yield/5m2 (g)" numFmtId="0">
      <sharedItems containsSemiMixedTypes="0" containsString="0" containsNumber="1" minValue="213.89999999999998" maxValue="1474.9"/>
    </cacheField>
    <cacheField name="Yield (Kg/ha)" numFmtId="43">
      <sharedItems containsSemiMixedTypes="0" containsString="0" containsNumber="1" minValue="427.8" maxValue="2949.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Linus Franke" refreshedDate="41332.672972685185" createdVersion="4" refreshedVersion="4" minRefreshableVersion="3" recordCount="42">
  <cacheSource type="worksheet">
    <worksheetSource ref="A1:U43" sheet="INPUT"/>
  </cacheSource>
  <cacheFields count="21">
    <cacheField name="Rep" numFmtId="0">
      <sharedItems containsSemiMixedTypes="0" containsString="0" containsNumber="1" containsInteger="1" minValue="1" maxValue="3"/>
    </cacheField>
    <cacheField name="Var" numFmtId="0">
      <sharedItems count="2">
        <s v="Nametil"/>
        <s v="Mamane"/>
      </sharedItems>
    </cacheField>
    <cacheField name="Var CODE" numFmtId="0">
      <sharedItems containsSemiMixedTypes="0" containsString="0" containsNumber="1" containsInteger="1" minValue="1" maxValue="2"/>
    </cacheField>
    <cacheField name="Treatment" numFmtId="0">
      <sharedItems count="4">
        <s v="Control"/>
        <s v="SSP"/>
        <s v="SSP + Lime"/>
        <s v="SSP + Lime + urea"/>
      </sharedItems>
    </cacheField>
    <cacheField name="Row" numFmtId="0">
      <sharedItems count="2">
        <s v="50x15"/>
        <s v="75x20"/>
      </sharedItems>
    </cacheField>
    <cacheField name="Net plot size (m2)" numFmtId="0">
      <sharedItems containsSemiMixedTypes="0" containsString="0" containsNumber="1" containsInteger="1" minValue="5" maxValue="6"/>
    </cacheField>
    <cacheField name="Stand Final" numFmtId="167">
      <sharedItems containsSemiMixedTypes="0" containsString="0" containsNumber="1" containsInteger="1" minValue="18" maxValue="50"/>
    </cacheField>
    <cacheField name="Stand/m2" numFmtId="1">
      <sharedItems containsSemiMixedTypes="0" containsString="0" containsNumber="1" minValue="2.9629629629629632" maxValue="10"/>
    </cacheField>
    <cacheField name="NodNr/Plt" numFmtId="164">
      <sharedItems containsSemiMixedTypes="0" containsString="0" containsNumber="1" minValue="52.5" maxValue="192.5"/>
    </cacheField>
    <cacheField name="NoddryWt/plant (mg)" numFmtId="164">
      <sharedItems containsSemiMixedTypes="0" containsString="0" containsNumber="1" containsInteger="1" minValue="56" maxValue="941"/>
    </cacheField>
    <cacheField name="SHootBiomasWt/Plt (g)" numFmtId="0">
      <sharedItems containsSemiMixedTypes="0" containsString="0" containsNumber="1" minValue="9.44" maxValue="38.72"/>
    </cacheField>
    <cacheField name="RootBiomasWt/plt (g)" numFmtId="2">
      <sharedItems containsSemiMixedTypes="0" containsString="0" containsNumber="1" minValue="0.33999999999999997" maxValue="1.72"/>
    </cacheField>
    <cacheField name="Plant height(cm)" numFmtId="2">
      <sharedItems containsSemiMixedTypes="0" containsString="0" containsNumber="1" minValue="11.27" maxValue="21.44"/>
    </cacheField>
    <cacheField name="Pods/plt" numFmtId="2">
      <sharedItems containsSemiMixedTypes="0" containsString="0" containsNumber="1" minValue="17.399999999999999" maxValue="47.5"/>
    </cacheField>
    <cacheField name="FullpodNr/Plt" numFmtId="0">
      <sharedItems containsSemiMixedTypes="0" containsString="0" containsNumber="1" minValue="10" maxValue="41.8"/>
    </cacheField>
    <cacheField name="EmptyPodNr/Plt" numFmtId="164">
      <sharedItems containsSemiMixedTypes="0" containsString="0" containsNumber="1" minValue="2.2000000000000002" maxValue="20.5"/>
    </cacheField>
    <cacheField name="EmptyPoddryWt/Plt (g)" numFmtId="0">
      <sharedItems containsSemiMixedTypes="0" containsString="0" containsNumber="1" minValue="0.41" maxValue="4.76"/>
    </cacheField>
    <cacheField name="Pod Wt/Plt (g)" numFmtId="2">
      <sharedItems containsSemiMixedTypes="0" containsString="0" containsNumber="1" minValue="8.89" maxValue="32.269999999999996"/>
    </cacheField>
    <cacheField name="100 SeedWt" numFmtId="0">
      <sharedItems containsSemiMixedTypes="0" containsString="0" containsNumber="1" minValue="26.2" maxValue="51.4"/>
    </cacheField>
    <cacheField name="Yield/plot (g)" numFmtId="43">
      <sharedItems containsSemiMixedTypes="0" containsString="0" containsNumber="1" minValue="422" maxValue="1078.8"/>
    </cacheField>
    <cacheField name="Yield (Kg/ha)" numFmtId="165">
      <sharedItems containsSemiMixedTypes="0" containsString="0" containsNumber="1" minValue="703.33333333333337" maxValue="2157.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n v="1"/>
    <x v="0"/>
    <n v="4"/>
    <x v="0"/>
    <n v="46"/>
    <n v="9.1999999999999993"/>
    <n v="341"/>
    <n v="621"/>
    <n v="12.55"/>
    <n v="1.0900000000000001"/>
    <n v="8.6852589641434261E-2"/>
    <n v="14.5"/>
    <n v="0.8"/>
    <n v="31.5"/>
    <n v="21.9"/>
    <n v="9.6"/>
    <n v="1.9100000000000001"/>
    <n v="19.850000000000001"/>
    <n v="37.299999999999997"/>
    <n v="213.89999999999998"/>
    <n v="427.8"/>
  </r>
  <r>
    <n v="2"/>
    <x v="0"/>
    <n v="4"/>
    <x v="0"/>
    <n v="60"/>
    <n v="12"/>
    <n v="479.1"/>
    <n v="915"/>
    <n v="14.41"/>
    <n v="1.45"/>
    <n v="0.10062456627342123"/>
    <n v="12.34"/>
    <n v="1.2269938650306749"/>
    <n v="19"/>
    <n v="8.1999999999999993"/>
    <n v="10.8"/>
    <n v="1.59"/>
    <n v="7.65"/>
    <n v="34.6"/>
    <n v="876.19999999999993"/>
    <n v="1752.4"/>
  </r>
  <r>
    <n v="3"/>
    <x v="0"/>
    <n v="4"/>
    <x v="0"/>
    <n v="48"/>
    <n v="9.6"/>
    <n v="255.3"/>
    <n v="702"/>
    <n v="11.43"/>
    <n v="1.46"/>
    <n v="0.12773403324584426"/>
    <n v="12.34"/>
    <n v="3.8461538461538463"/>
    <n v="20"/>
    <n v="15.1"/>
    <n v="4.9000000000000004"/>
    <n v="1.05"/>
    <n v="14.55"/>
    <n v="50.2"/>
    <n v="1271.3"/>
    <n v="2542.6"/>
  </r>
  <r>
    <n v="1"/>
    <x v="1"/>
    <n v="2"/>
    <x v="0"/>
    <n v="51"/>
    <n v="10.199999999999999"/>
    <n v="335.8"/>
    <n v="806"/>
    <n v="22.9"/>
    <n v="1.2"/>
    <n v="5.2401746724890834E-2"/>
    <n v="17.28"/>
    <n v="0"/>
    <n v="19.5"/>
    <n v="12.8"/>
    <n v="6.7"/>
    <n v="2.2399999999999998"/>
    <n v="10.040000000000001"/>
    <n v="37"/>
    <n v="842.3"/>
    <n v="1684.6"/>
  </r>
  <r>
    <n v="2"/>
    <x v="1"/>
    <n v="2"/>
    <x v="0"/>
    <n v="47"/>
    <n v="9.4"/>
    <n v="343.2"/>
    <n v="872"/>
    <n v="17"/>
    <n v="1.03"/>
    <n v="6.0588235294117651E-2"/>
    <n v="13.4"/>
    <n v="0.79365079365079361"/>
    <n v="27.3"/>
    <n v="19.399999999999999"/>
    <n v="7.9"/>
    <n v="2.77"/>
    <n v="15.110000000000003"/>
    <n v="34.1"/>
    <n v="656.3"/>
    <n v="1312.6"/>
  </r>
  <r>
    <n v="3"/>
    <x v="1"/>
    <n v="2"/>
    <x v="0"/>
    <n v="49"/>
    <n v="9.8000000000000007"/>
    <n v="529.6"/>
    <n v="1356"/>
    <n v="13.51"/>
    <n v="1.04"/>
    <n v="7.6980014803849001E-2"/>
    <n v="14.95"/>
    <n v="0.76335877862595414"/>
    <n v="15.3"/>
    <n v="11.8"/>
    <n v="3.5"/>
    <n v="0.86999999999999988"/>
    <n v="11.18"/>
    <n v="36.200000000000003"/>
    <n v="652.6"/>
    <n v="1305.2"/>
  </r>
  <r>
    <n v="1"/>
    <x v="2"/>
    <n v="3"/>
    <x v="0"/>
    <n v="45"/>
    <n v="9"/>
    <n v="300"/>
    <n v="591"/>
    <n v="9.620000000000001"/>
    <n v="0.57000000000000006"/>
    <n v="5.9251559251559255E-2"/>
    <n v="19.350000000000001"/>
    <n v="0.81967213114754101"/>
    <n v="26.8"/>
    <n v="8.5"/>
    <n v="18.3"/>
    <n v="6.4799999999999995"/>
    <n v="8.56"/>
    <n v="35.799999999999997"/>
    <n v="848.7"/>
    <n v="1697.4"/>
  </r>
  <r>
    <n v="2"/>
    <x v="2"/>
    <n v="3"/>
    <x v="0"/>
    <n v="41"/>
    <n v="8.1999999999999993"/>
    <n v="377.8"/>
    <n v="997"/>
    <n v="22.39"/>
    <n v="0.67999999999999994"/>
    <n v="3.0370701205895485E-2"/>
    <n v="29.07"/>
    <n v="0.89285714285714279"/>
    <n v="19.3"/>
    <n v="14.1"/>
    <n v="5.2"/>
    <n v="2.2000000000000002"/>
    <n v="13.459999999999999"/>
    <n v="46"/>
    <n v="1166.9000000000001"/>
    <n v="2333.8000000000002"/>
  </r>
  <r>
    <n v="3"/>
    <x v="2"/>
    <n v="3"/>
    <x v="0"/>
    <n v="47"/>
    <n v="9.4"/>
    <n v="371.4"/>
    <n v="1196"/>
    <n v="13.930000000000001"/>
    <n v="0.65999999999999992"/>
    <n v="4.7379755922469478E-2"/>
    <n v="25.869999999999997"/>
    <n v="0"/>
    <n v="24.3"/>
    <n v="19.8"/>
    <n v="4.5"/>
    <n v="1.25"/>
    <n v="18.690000000000001"/>
    <n v="44.9"/>
    <n v="975.80000000000007"/>
    <n v="1951.6"/>
  </r>
  <r>
    <n v="1"/>
    <x v="3"/>
    <n v="1"/>
    <x v="0"/>
    <n v="47"/>
    <n v="9.4"/>
    <n v="295"/>
    <n v="885"/>
    <n v="13.709999999999999"/>
    <n v="0.7"/>
    <n v="5.1057622173595912E-2"/>
    <n v="15.27"/>
    <n v="4.6875"/>
    <n v="25.4"/>
    <n v="22.8"/>
    <n v="2.6"/>
    <n v="0.45"/>
    <n v="15.8"/>
    <n v="29.2"/>
    <n v="1172.5"/>
    <n v="2345"/>
  </r>
  <r>
    <n v="2"/>
    <x v="3"/>
    <n v="1"/>
    <x v="0"/>
    <n v="47"/>
    <n v="9.4"/>
    <n v="402.1"/>
    <n v="1419"/>
    <n v="13.99"/>
    <n v="0.73"/>
    <n v="5.2180128663330952E-2"/>
    <n v="17.28"/>
    <n v="1.5873015873015872"/>
    <n v="29.5"/>
    <n v="27.2"/>
    <n v="2.2999999999999998"/>
    <n v="0.27999999999999997"/>
    <n v="15.339999999999998"/>
    <n v="29.2"/>
    <n v="1474.9"/>
    <n v="2949.8"/>
  </r>
  <r>
    <n v="3"/>
    <x v="3"/>
    <n v="1"/>
    <x v="0"/>
    <n v="46"/>
    <n v="9.1999999999999993"/>
    <n v="233.3"/>
    <n v="562"/>
    <n v="17.740000000000002"/>
    <n v="0.72"/>
    <n v="4.0586245772266057E-2"/>
    <n v="19.45"/>
    <n v="0"/>
    <n v="25.2"/>
    <n v="23"/>
    <n v="2.2000000000000002"/>
    <n v="0.5"/>
    <n v="15.65"/>
    <n v="28.1"/>
    <n v="1116.5"/>
    <n v="2233"/>
  </r>
  <r>
    <n v="1"/>
    <x v="0"/>
    <n v="4"/>
    <x v="1"/>
    <n v="29"/>
    <n v="5.8"/>
    <n v="338.3"/>
    <n v="426"/>
    <n v="11.440000000000001"/>
    <n v="0.97"/>
    <n v="8.4790209790209778E-2"/>
    <n v="12.912000000000001"/>
    <n v="12.987012987012985"/>
    <n v="22.6"/>
    <n v="17.2"/>
    <n v="5.4"/>
    <n v="1.19"/>
    <n v="12.11"/>
    <n v="37.9"/>
    <n v="888.3"/>
    <n v="1776.6"/>
  </r>
  <r>
    <n v="2"/>
    <x v="0"/>
    <n v="4"/>
    <x v="1"/>
    <n v="39"/>
    <n v="7.8"/>
    <n v="443.5"/>
    <n v="803"/>
    <n v="26"/>
    <n v="1.54"/>
    <n v="5.9230769230769233E-2"/>
    <n v="15.690000000000001"/>
    <n v="4.7619047619047619"/>
    <n v="33"/>
    <n v="18.5"/>
    <n v="14.5"/>
    <n v="4.2200000000000006"/>
    <n v="15.65"/>
    <n v="40.700000000000003"/>
    <n v="803.5"/>
    <n v="1607"/>
  </r>
  <r>
    <n v="3"/>
    <x v="0"/>
    <n v="4"/>
    <x v="1"/>
    <n v="39"/>
    <n v="7.8"/>
    <n v="253.5"/>
    <n v="403"/>
    <n v="23.02"/>
    <n v="1.2"/>
    <n v="5.2128583840139006E-2"/>
    <n v="11.43"/>
    <n v="9.6153846153846168"/>
    <n v="23.7"/>
    <n v="15.5"/>
    <n v="8.1999999999999993"/>
    <n v="2.75"/>
    <n v="19.649999999999999"/>
    <n v="44.6"/>
    <n v="1208.7"/>
    <n v="2417.4"/>
  </r>
  <r>
    <n v="1"/>
    <x v="1"/>
    <n v="2"/>
    <x v="2"/>
    <n v="52"/>
    <n v="10.4"/>
    <n v="329.6"/>
    <n v="541"/>
    <n v="9.85"/>
    <n v="0.72"/>
    <n v="7.309644670050762E-2"/>
    <n v="12.38"/>
    <n v="0"/>
    <n v="14.5"/>
    <n v="9.6"/>
    <n v="4.9000000000000004"/>
    <n v="1.1800000000000002"/>
    <n v="6.68"/>
    <n v="33.5"/>
    <n v="725"/>
    <n v="1450"/>
  </r>
  <r>
    <n v="2"/>
    <x v="1"/>
    <n v="2"/>
    <x v="2"/>
    <n v="35"/>
    <n v="7"/>
    <n v="337"/>
    <n v="698"/>
    <n v="15.4"/>
    <n v="0.90999999999999992"/>
    <n v="5.9090909090909083E-2"/>
    <n v="15.85"/>
    <n v="0"/>
    <n v="25"/>
    <n v="19.3"/>
    <n v="5.7"/>
    <n v="1.47"/>
    <n v="13.410000000000002"/>
    <n v="38.799999999999997"/>
    <n v="681.8"/>
    <n v="1363.6"/>
  </r>
  <r>
    <n v="3"/>
    <x v="1"/>
    <n v="2"/>
    <x v="2"/>
    <n v="43"/>
    <n v="8.6"/>
    <n v="370.8"/>
    <n v="923"/>
    <n v="17.71"/>
    <n v="1.03"/>
    <n v="5.8159232072275552E-2"/>
    <n v="14.95"/>
    <n v="0"/>
    <n v="28.5"/>
    <n v="21.7"/>
    <n v="6.8"/>
    <n v="1.6800000000000002"/>
    <n v="12.979999999999999"/>
    <n v="37.4"/>
    <n v="755.40000000000009"/>
    <n v="1510.8000000000002"/>
  </r>
  <r>
    <n v="1"/>
    <x v="2"/>
    <n v="3"/>
    <x v="2"/>
    <n v="49"/>
    <n v="9.8000000000000007"/>
    <n v="358.3"/>
    <n v="1430"/>
    <n v="9.43"/>
    <n v="0.48"/>
    <n v="5.0901378579003183E-2"/>
    <n v="18.16"/>
    <n v="1.5267175572519083"/>
    <n v="17.899999999999999"/>
    <n v="7.9"/>
    <n v="10"/>
    <n v="3.59"/>
    <n v="5.96"/>
    <n v="32.799999999999997"/>
    <n v="392"/>
    <n v="784"/>
  </r>
  <r>
    <n v="2"/>
    <x v="2"/>
    <n v="3"/>
    <x v="2"/>
    <n v="58"/>
    <n v="11.6"/>
    <n v="102.3"/>
    <n v="224"/>
    <n v="11.33"/>
    <n v="0.54"/>
    <n v="4.7661076787290382E-2"/>
    <n v="25.05"/>
    <n v="0.64102564102564097"/>
    <n v="15"/>
    <n v="9.6999999999999993"/>
    <n v="5.3"/>
    <n v="1.3"/>
    <n v="12.3"/>
    <n v="50.8"/>
    <n v="1012.1"/>
    <n v="2024.2"/>
  </r>
  <r>
    <n v="3"/>
    <x v="2"/>
    <n v="3"/>
    <x v="2"/>
    <n v="41"/>
    <n v="8.1999999999999993"/>
    <n v="418.3"/>
    <n v="724"/>
    <n v="15.88"/>
    <n v="0.55000000000000004"/>
    <n v="3.4634760705289674E-2"/>
    <n v="16.66"/>
    <n v="0.90090090090090091"/>
    <n v="19.899999999999999"/>
    <n v="14.8"/>
    <n v="5.0999999999999996"/>
    <n v="1.8399999999999999"/>
    <n v="11.429999999999998"/>
    <n v="36.299999999999997"/>
    <n v="869.9"/>
    <n v="1739.8"/>
  </r>
  <r>
    <n v="1"/>
    <x v="3"/>
    <n v="1"/>
    <x v="2"/>
    <n v="47"/>
    <n v="9.4"/>
    <n v="267.8"/>
    <n v="375"/>
    <n v="11.41"/>
    <n v="0.5"/>
    <n v="4.3821209465381247E-2"/>
    <n v="16.71"/>
    <n v="0.79365079365079361"/>
    <n v="24"/>
    <n v="21.7"/>
    <n v="2.2999999999999998"/>
    <n v="1.1400000000000001"/>
    <n v="13.459999999999999"/>
    <n v="26.5"/>
    <n v="1137.7"/>
    <n v="2275.4"/>
  </r>
  <r>
    <n v="2"/>
    <x v="3"/>
    <n v="1"/>
    <x v="2"/>
    <n v="46"/>
    <n v="9.1999999999999993"/>
    <n v="188.9"/>
    <n v="365"/>
    <n v="12.440000000000001"/>
    <n v="0.49000000000000005"/>
    <n v="3.9389067524115758E-2"/>
    <n v="20.2"/>
    <n v="2.4390243902439024"/>
    <n v="24"/>
    <n v="22.5"/>
    <n v="1.5"/>
    <n v="0.27999999999999997"/>
    <n v="15.279999999999998"/>
    <n v="31.1"/>
    <n v="935.8"/>
    <n v="1871.6"/>
  </r>
  <r>
    <n v="3"/>
    <x v="3"/>
    <n v="1"/>
    <x v="2"/>
    <n v="51"/>
    <n v="10.199999999999999"/>
    <n v="122.3"/>
    <n v="201"/>
    <n v="6.5400000000000009"/>
    <n v="0.4"/>
    <n v="6.1162079510703356E-2"/>
    <n v="14.540000000000001"/>
    <n v="0.72463768115942029"/>
    <n v="19.2"/>
    <n v="17.2"/>
    <n v="2"/>
    <n v="0.4"/>
    <n v="12.11"/>
    <n v="31.8"/>
    <n v="863.1"/>
    <n v="1726.2"/>
  </r>
  <r>
    <n v="1"/>
    <x v="0"/>
    <n v="4"/>
    <x v="2"/>
    <n v="40"/>
    <n v="8"/>
    <n v="161.4"/>
    <n v="274"/>
    <n v="14.13"/>
    <n v="1.27"/>
    <n v="8.9879688605803254E-2"/>
    <n v="10.3"/>
    <n v="5.5555555555555554"/>
    <n v="40.9"/>
    <n v="25.4"/>
    <n v="15.5"/>
    <n v="4.5999999999999996"/>
    <n v="12.059999999999999"/>
    <n v="31.4"/>
    <n v="613"/>
    <n v="1226"/>
  </r>
  <r>
    <n v="2"/>
    <x v="0"/>
    <n v="4"/>
    <x v="2"/>
    <n v="52"/>
    <n v="10.4"/>
    <n v="380.4"/>
    <n v="898"/>
    <n v="11.98"/>
    <n v="0.76"/>
    <n v="6.3439065108514187E-2"/>
    <n v="12.9"/>
    <n v="2.8571428571428572"/>
    <n v="39.5"/>
    <n v="28.3"/>
    <n v="11.2"/>
    <n v="2.44"/>
    <n v="18.329999999999998"/>
    <n v="42.6"/>
    <n v="708.7"/>
    <n v="1417.4"/>
  </r>
  <r>
    <n v="3"/>
    <x v="0"/>
    <n v="4"/>
    <x v="2"/>
    <n v="47"/>
    <n v="9.4"/>
    <n v="287.2"/>
    <n v="606"/>
    <n v="12.830000000000002"/>
    <n v="1.02"/>
    <n v="7.9501169134840205E-2"/>
    <n v="11.1"/>
    <n v="4.6875"/>
    <n v="31.5"/>
    <n v="16.899999999999999"/>
    <n v="14.6"/>
    <n v="3.2299999999999995"/>
    <n v="10.900000000000002"/>
    <n v="39.6"/>
    <n v="472.8"/>
    <n v="945.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2">
  <r>
    <n v="1"/>
    <x v="0"/>
    <n v="1"/>
    <x v="0"/>
    <x v="0"/>
    <n v="5"/>
    <n v="41"/>
    <n v="8.2222222222222232"/>
    <n v="78.8"/>
    <n v="71"/>
    <n v="11.52"/>
    <n v="0.4"/>
    <n v="13.73"/>
    <n v="22.9"/>
    <n v="20.7"/>
    <n v="2.2000000000000002"/>
    <n v="0.59000000000000008"/>
    <n v="13.940000000000001"/>
    <n v="28.4"/>
    <n v="887.3"/>
    <n v="1774.6"/>
  </r>
  <r>
    <n v="2"/>
    <x v="0"/>
    <n v="1"/>
    <x v="0"/>
    <x v="0"/>
    <n v="5"/>
    <n v="35"/>
    <n v="7.0370370370370363"/>
    <n v="83"/>
    <n v="257"/>
    <n v="11.78"/>
    <n v="0.4"/>
    <n v="17.41"/>
    <n v="24.7"/>
    <n v="21.5"/>
    <n v="3.2"/>
    <n v="0.8"/>
    <n v="15.49"/>
    <n v="31.3"/>
    <n v="1076.3"/>
    <n v="2152.6"/>
  </r>
  <r>
    <n v="3"/>
    <x v="0"/>
    <n v="1"/>
    <x v="0"/>
    <x v="0"/>
    <n v="5"/>
    <n v="40"/>
    <n v="8"/>
    <n v="144.80000000000001"/>
    <n v="811"/>
    <n v="17.88"/>
    <n v="0.65999999999999992"/>
    <n v="16"/>
    <n v="25"/>
    <n v="20.5"/>
    <n v="4.5"/>
    <n v="1.1599999999999999"/>
    <n v="13.930000000000001"/>
    <n v="28.4"/>
    <n v="756.40000000000009"/>
    <n v="1512.8000000000002"/>
  </r>
  <r>
    <n v="1"/>
    <x v="0"/>
    <n v="1"/>
    <x v="1"/>
    <x v="0"/>
    <n v="5"/>
    <n v="44"/>
    <n v="8.8888888888888893"/>
    <n v="89"/>
    <n v="56"/>
    <n v="20"/>
    <n v="0.84000000000000008"/>
    <n v="17.61"/>
    <n v="19"/>
    <n v="15.4"/>
    <n v="3.6"/>
    <n v="0.71"/>
    <n v="17.2"/>
    <n v="30.3"/>
    <n v="781.1"/>
    <n v="1562.2"/>
  </r>
  <r>
    <n v="2"/>
    <x v="0"/>
    <n v="1"/>
    <x v="1"/>
    <x v="0"/>
    <n v="5"/>
    <n v="37"/>
    <n v="7.333333333333333"/>
    <n v="101.7"/>
    <n v="244"/>
    <n v="13.14"/>
    <n v="0.6"/>
    <n v="18.350000000000001"/>
    <n v="19"/>
    <n v="16.600000000000001"/>
    <n v="2.4"/>
    <n v="0.41"/>
    <n v="12.03"/>
    <n v="34.299999999999997"/>
    <n v="762"/>
    <n v="1524"/>
  </r>
  <r>
    <n v="3"/>
    <x v="0"/>
    <n v="1"/>
    <x v="1"/>
    <x v="0"/>
    <n v="5"/>
    <n v="41"/>
    <n v="8.1481481481481488"/>
    <n v="147"/>
    <n v="309"/>
    <n v="12.62"/>
    <n v="0.55999999999999994"/>
    <n v="15.1"/>
    <n v="21.9"/>
    <n v="18.3"/>
    <n v="3.6"/>
    <n v="0.44000000000000006"/>
    <n v="17.100000000000001"/>
    <n v="32.6"/>
    <n v="696.9"/>
    <n v="1393.8"/>
  </r>
  <r>
    <n v="1"/>
    <x v="0"/>
    <n v="1"/>
    <x v="2"/>
    <x v="0"/>
    <n v="5"/>
    <n v="41"/>
    <n v="8.1481481481481488"/>
    <n v="97.5"/>
    <n v="390"/>
    <n v="17.62"/>
    <n v="0.65999999999999992"/>
    <n v="18.29"/>
    <n v="20.5"/>
    <n v="13.9"/>
    <n v="6.6"/>
    <n v="1.95"/>
    <n v="14.36"/>
    <n v="28.9"/>
    <n v="891.1"/>
    <n v="1782.2"/>
  </r>
  <r>
    <n v="2"/>
    <x v="0"/>
    <n v="1"/>
    <x v="2"/>
    <x v="0"/>
    <n v="5"/>
    <n v="44"/>
    <n v="8.8888888888888893"/>
    <n v="81.2"/>
    <n v="146"/>
    <n v="14.66"/>
    <n v="0.64"/>
    <n v="19.100000000000001"/>
    <n v="19"/>
    <n v="14.9"/>
    <n v="4.0999999999999996"/>
    <n v="0.79"/>
    <n v="9.51"/>
    <n v="28.6"/>
    <n v="915.6"/>
    <n v="1831.2"/>
  </r>
  <r>
    <n v="3"/>
    <x v="0"/>
    <n v="1"/>
    <x v="2"/>
    <x v="0"/>
    <n v="5"/>
    <n v="43"/>
    <n v="8.518518518518519"/>
    <n v="130"/>
    <n v="403"/>
    <n v="18.12"/>
    <n v="0.65999999999999992"/>
    <n v="20.399999999999999"/>
    <n v="24"/>
    <n v="20.6"/>
    <n v="3.4"/>
    <n v="0.55999999999999994"/>
    <n v="13.790000000000001"/>
    <n v="30.8"/>
    <n v="1078.8"/>
    <n v="2157.6"/>
  </r>
  <r>
    <n v="1"/>
    <x v="1"/>
    <n v="2"/>
    <x v="0"/>
    <x v="0"/>
    <n v="5"/>
    <n v="42"/>
    <n v="8.3703703703703702"/>
    <n v="120"/>
    <n v="588"/>
    <n v="21.48"/>
    <n v="1.1599999999999999"/>
    <n v="15.05"/>
    <n v="25"/>
    <n v="14.3"/>
    <n v="10.7"/>
    <n v="2.82"/>
    <n v="10.23"/>
    <n v="31.1"/>
    <n v="614"/>
    <n v="1228"/>
  </r>
  <r>
    <n v="2"/>
    <x v="1"/>
    <n v="2"/>
    <x v="0"/>
    <x v="0"/>
    <n v="5"/>
    <n v="44"/>
    <n v="8.7407407407407405"/>
    <n v="133.19999999999999"/>
    <n v="240"/>
    <n v="16.059999999999999"/>
    <n v="0.9"/>
    <n v="13.14"/>
    <n v="25"/>
    <n v="16.399999999999999"/>
    <n v="8.6"/>
    <n v="2.98"/>
    <n v="13.99"/>
    <n v="40.9"/>
    <n v="733.5"/>
    <n v="1467"/>
  </r>
  <r>
    <n v="3"/>
    <x v="1"/>
    <n v="2"/>
    <x v="0"/>
    <x v="0"/>
    <n v="5"/>
    <n v="50"/>
    <n v="9.9259259259259256"/>
    <n v="135"/>
    <n v="405"/>
    <n v="15.02"/>
    <n v="0.62"/>
    <n v="14.1"/>
    <n v="17.399999999999999"/>
    <n v="15.2"/>
    <n v="2.2000000000000002"/>
    <n v="0.6"/>
    <n v="12.6"/>
    <n v="41.1"/>
    <n v="928.2"/>
    <n v="1856.4"/>
  </r>
  <r>
    <n v="1"/>
    <x v="1"/>
    <n v="2"/>
    <x v="1"/>
    <x v="0"/>
    <n v="5"/>
    <n v="47"/>
    <n v="9.481481481481481"/>
    <n v="82"/>
    <n v="426"/>
    <n v="19.28"/>
    <n v="1.22"/>
    <n v="17.22"/>
    <n v="22.9"/>
    <n v="12.1"/>
    <n v="10.8"/>
    <n v="3.35"/>
    <n v="8.89"/>
    <n v="36.9"/>
    <n v="550.5"/>
    <n v="1101"/>
  </r>
  <r>
    <n v="2"/>
    <x v="1"/>
    <n v="2"/>
    <x v="1"/>
    <x v="0"/>
    <n v="5"/>
    <n v="45"/>
    <n v="8.9629629629629637"/>
    <n v="182"/>
    <n v="619"/>
    <n v="20.58"/>
    <n v="1.08"/>
    <n v="15.85"/>
    <n v="25.8"/>
    <n v="15.8"/>
    <n v="10"/>
    <n v="3.5"/>
    <n v="11.870000000000001"/>
    <n v="42.9"/>
    <n v="579.1"/>
    <n v="1158.2"/>
  </r>
  <r>
    <n v="3"/>
    <x v="1"/>
    <n v="2"/>
    <x v="1"/>
    <x v="0"/>
    <n v="5"/>
    <n v="50"/>
    <n v="10"/>
    <n v="167"/>
    <n v="384"/>
    <n v="20.04"/>
    <n v="1.72"/>
    <n v="15.5"/>
    <n v="25.6"/>
    <n v="19.600000000000001"/>
    <n v="6"/>
    <n v="1.83"/>
    <n v="13.13"/>
    <n v="38"/>
    <n v="778.4"/>
    <n v="1556.8"/>
  </r>
  <r>
    <n v="1"/>
    <x v="1"/>
    <n v="2"/>
    <x v="2"/>
    <x v="0"/>
    <n v="5"/>
    <n v="44"/>
    <n v="8.8888888888888893"/>
    <n v="133.5"/>
    <n v="614"/>
    <n v="26.1"/>
    <n v="1.22"/>
    <n v="16.11"/>
    <n v="21.1"/>
    <n v="14.1"/>
    <n v="7"/>
    <n v="1.8"/>
    <n v="12.819999999999999"/>
    <n v="42"/>
    <n v="796.5"/>
    <n v="1593"/>
  </r>
  <r>
    <n v="2"/>
    <x v="1"/>
    <n v="2"/>
    <x v="2"/>
    <x v="0"/>
    <n v="5"/>
    <n v="44"/>
    <n v="8.8888888888888893"/>
    <n v="120.9"/>
    <n v="326"/>
    <n v="27.08"/>
    <n v="1.1199999999999999"/>
    <n v="15.31"/>
    <n v="24.6"/>
    <n v="18.5"/>
    <n v="6.1"/>
    <n v="1.4300000000000002"/>
    <n v="15.930000000000001"/>
    <n v="35.6"/>
    <n v="960.6"/>
    <n v="1921.2"/>
  </r>
  <r>
    <n v="3"/>
    <x v="1"/>
    <n v="2"/>
    <x v="2"/>
    <x v="0"/>
    <n v="5"/>
    <n v="44"/>
    <n v="8.8888888888888893"/>
    <n v="186.6"/>
    <n v="448"/>
    <n v="21.68"/>
    <n v="1.3599999999999999"/>
    <n v="14.4"/>
    <n v="25.6"/>
    <n v="19.3"/>
    <n v="6.3"/>
    <n v="1.77"/>
    <n v="15.790000000000001"/>
    <n v="34.9"/>
    <n v="1056.3"/>
    <n v="2112.6"/>
  </r>
  <r>
    <n v="1"/>
    <x v="0"/>
    <n v="1"/>
    <x v="1"/>
    <x v="1"/>
    <n v="6"/>
    <n v="27"/>
    <n v="4.5185185185185182"/>
    <n v="160.80000000000001"/>
    <n v="563"/>
    <n v="29.1"/>
    <n v="0.91999999999999993"/>
    <n v="16.989999999999998"/>
    <n v="29.8"/>
    <n v="26"/>
    <n v="3.8"/>
    <n v="0.65"/>
    <n v="18.21"/>
    <n v="39.5"/>
    <n v="831"/>
    <n v="1385"/>
  </r>
  <r>
    <n v="2"/>
    <x v="0"/>
    <n v="1"/>
    <x v="1"/>
    <x v="1"/>
    <n v="6"/>
    <n v="20"/>
    <n v="3.3333333333333335"/>
    <n v="165"/>
    <n v="198"/>
    <n v="18"/>
    <n v="0.5"/>
    <n v="14.58"/>
    <n v="42.4"/>
    <n v="32.9"/>
    <n v="9.5"/>
    <n v="1.53"/>
    <n v="22.56"/>
    <n v="28"/>
    <n v="443.20000000000005"/>
    <n v="738.66666666666663"/>
  </r>
  <r>
    <n v="3"/>
    <x v="0"/>
    <n v="1"/>
    <x v="1"/>
    <x v="1"/>
    <n v="6"/>
    <n v="21"/>
    <n v="3.5555555555555554"/>
    <n v="74"/>
    <n v="355"/>
    <n v="25.94"/>
    <n v="0.8"/>
    <n v="13.65"/>
    <n v="24.6"/>
    <n v="20.9"/>
    <n v="3.7"/>
    <n v="1.0900000000000001"/>
    <n v="13.48"/>
    <n v="29.2"/>
    <n v="665.9"/>
    <n v="1109.8333333333333"/>
  </r>
  <r>
    <n v="1"/>
    <x v="0"/>
    <n v="1"/>
    <x v="2"/>
    <x v="1"/>
    <n v="6"/>
    <n v="20"/>
    <n v="3.407407407407407"/>
    <n v="115.5"/>
    <n v="578"/>
    <n v="13.96"/>
    <n v="0.72"/>
    <n v="16.36"/>
    <n v="30.2"/>
    <n v="23.5"/>
    <n v="6.7"/>
    <n v="1.26"/>
    <n v="15.809999999999999"/>
    <n v="30.4"/>
    <n v="422"/>
    <n v="703.33333333333337"/>
  </r>
  <r>
    <n v="2"/>
    <x v="0"/>
    <n v="1"/>
    <x v="2"/>
    <x v="1"/>
    <n v="6"/>
    <n v="20"/>
    <n v="3.407407407407407"/>
    <n v="148"/>
    <n v="296"/>
    <n v="19.600000000000001"/>
    <n v="0.57999999999999996"/>
    <n v="21.44"/>
    <n v="45"/>
    <n v="41.8"/>
    <n v="3.2"/>
    <n v="0.62"/>
    <n v="29.01"/>
    <n v="31.3"/>
    <n v="679.9"/>
    <n v="1133.1666666666667"/>
  </r>
  <r>
    <n v="3"/>
    <x v="0"/>
    <n v="1"/>
    <x v="2"/>
    <x v="1"/>
    <n v="6"/>
    <n v="20"/>
    <n v="3.2592592592592595"/>
    <n v="145.5"/>
    <n v="422"/>
    <n v="23.52"/>
    <n v="0.8"/>
    <n v="16.600000000000001"/>
    <n v="25"/>
    <n v="19.100000000000001"/>
    <n v="5.9"/>
    <n v="1.9899999999999998"/>
    <n v="21.59"/>
    <n v="30.3"/>
    <n v="479.8"/>
    <n v="799.66666666666663"/>
  </r>
  <r>
    <n v="1"/>
    <x v="0"/>
    <n v="1"/>
    <x v="0"/>
    <x v="1"/>
    <n v="6"/>
    <n v="21"/>
    <n v="3.5555555555555554"/>
    <n v="52.5"/>
    <n v="205"/>
    <n v="13.42"/>
    <n v="0.33999999999999997"/>
    <n v="15.23"/>
    <n v="30.7"/>
    <n v="26"/>
    <n v="4.7"/>
    <n v="1.1800000000000002"/>
    <n v="18.22"/>
    <n v="30.3"/>
    <n v="508"/>
    <n v="846.66666666666663"/>
  </r>
  <r>
    <n v="2"/>
    <x v="0"/>
    <n v="1"/>
    <x v="0"/>
    <x v="1"/>
    <n v="6"/>
    <n v="20"/>
    <n v="3.407407407407407"/>
    <n v="98"/>
    <n v="176"/>
    <n v="16.28"/>
    <n v="0.55999999999999994"/>
    <n v="18.13"/>
    <n v="34.700000000000003"/>
    <n v="22.1"/>
    <n v="12.6"/>
    <n v="2.5300000000000002"/>
    <n v="17.690000000000001"/>
    <n v="26.2"/>
    <n v="620.29999999999995"/>
    <n v="1033.8333333333333"/>
  </r>
  <r>
    <n v="3"/>
    <x v="0"/>
    <n v="1"/>
    <x v="0"/>
    <x v="1"/>
    <n v="6"/>
    <n v="24"/>
    <n v="4.0740740740740735"/>
    <n v="77.3"/>
    <n v="201"/>
    <n v="20.92"/>
    <n v="0.7"/>
    <n v="19.21"/>
    <n v="32.700000000000003"/>
    <n v="29.3"/>
    <n v="3.4"/>
    <n v="0.94000000000000006"/>
    <n v="20.32"/>
    <n v="29.3"/>
    <n v="624.20000000000005"/>
    <n v="1040.3333333333333"/>
  </r>
  <r>
    <n v="1"/>
    <x v="0"/>
    <n v="1"/>
    <x v="3"/>
    <x v="1"/>
    <n v="6"/>
    <n v="19"/>
    <n v="3.1851851851851851"/>
    <n v="115"/>
    <n v="299"/>
    <n v="17.18"/>
    <n v="0.62"/>
    <n v="19.57"/>
    <n v="47.5"/>
    <n v="40.200000000000003"/>
    <n v="7.3"/>
    <n v="1.51"/>
    <n v="27.910000000000004"/>
    <n v="32.5"/>
    <n v="682.2"/>
    <n v="1137"/>
  </r>
  <r>
    <n v="2"/>
    <x v="0"/>
    <n v="1"/>
    <x v="3"/>
    <x v="1"/>
    <n v="6"/>
    <n v="20"/>
    <n v="3.3333333333333335"/>
    <n v="108"/>
    <n v="335"/>
    <n v="16.079999999999998"/>
    <n v="0.67999999999999994"/>
    <n v="20.91"/>
    <n v="47.4"/>
    <n v="39.9"/>
    <n v="7.5"/>
    <n v="2.44"/>
    <n v="27.04"/>
    <n v="32.5"/>
    <n v="710.1"/>
    <n v="1183.5"/>
  </r>
  <r>
    <n v="3"/>
    <x v="0"/>
    <n v="1"/>
    <x v="3"/>
    <x v="1"/>
    <n v="6"/>
    <n v="18"/>
    <n v="3.0370370370370368"/>
    <n v="98.9"/>
    <n v="257"/>
    <n v="34.840000000000003"/>
    <n v="0.76"/>
    <n v="21.24"/>
    <n v="42"/>
    <n v="39.200000000000003"/>
    <n v="2.8"/>
    <n v="0.48"/>
    <n v="27.939999999999998"/>
    <n v="30.7"/>
    <n v="619.5"/>
    <n v="1032.5"/>
  </r>
  <r>
    <n v="1"/>
    <x v="1"/>
    <n v="2"/>
    <x v="1"/>
    <x v="1"/>
    <n v="6"/>
    <n v="27"/>
    <n v="4.5185185185185182"/>
    <n v="166.7"/>
    <n v="367"/>
    <n v="23.92"/>
    <n v="0.91999999999999993"/>
    <n v="14.75"/>
    <n v="35.6"/>
    <n v="15.1"/>
    <n v="20.5"/>
    <n v="4.76"/>
    <n v="14.61"/>
    <n v="41.6"/>
    <n v="460.20000000000005"/>
    <n v="767"/>
  </r>
  <r>
    <n v="2"/>
    <x v="1"/>
    <n v="2"/>
    <x v="1"/>
    <x v="1"/>
    <n v="6"/>
    <n v="33"/>
    <n v="5.5555555555555562"/>
    <n v="130"/>
    <n v="273"/>
    <n v="21.7"/>
    <n v="1.3800000000000001"/>
    <n v="15.01"/>
    <n v="23.9"/>
    <n v="17.7"/>
    <n v="6.2"/>
    <n v="2.63"/>
    <n v="20.22"/>
    <n v="51.4"/>
    <n v="617.29999999999995"/>
    <n v="1028.8333333333333"/>
  </r>
  <r>
    <n v="3"/>
    <x v="1"/>
    <n v="2"/>
    <x v="1"/>
    <x v="1"/>
    <n v="6"/>
    <n v="21"/>
    <n v="3.4814814814814814"/>
    <n v="185.2"/>
    <n v="315"/>
    <n v="30.04"/>
    <n v="1.22"/>
    <n v="14.25"/>
    <n v="37"/>
    <n v="29.8"/>
    <n v="7.2"/>
    <n v="1.6600000000000001"/>
    <n v="27.02"/>
    <n v="40.299999999999997"/>
    <n v="746.2"/>
    <n v="1243.6666666666667"/>
  </r>
  <r>
    <n v="1"/>
    <x v="1"/>
    <n v="2"/>
    <x v="0"/>
    <x v="1"/>
    <n v="6"/>
    <n v="22"/>
    <n v="3.6296296296296298"/>
    <n v="136.1"/>
    <n v="354"/>
    <n v="22.5"/>
    <n v="1.04"/>
    <n v="13.31"/>
    <n v="33"/>
    <n v="23.5"/>
    <n v="9.5"/>
    <n v="2.59"/>
    <n v="18.369999999999997"/>
    <n v="42.3"/>
    <n v="557.5"/>
    <n v="929.16666666666663"/>
  </r>
  <r>
    <n v="2"/>
    <x v="1"/>
    <n v="2"/>
    <x v="0"/>
    <x v="1"/>
    <n v="6"/>
    <n v="22"/>
    <n v="3.7037037037037037"/>
    <n v="104"/>
    <n v="406"/>
    <n v="16.02"/>
    <n v="0.76"/>
    <n v="11.27"/>
    <n v="26.3"/>
    <n v="20"/>
    <n v="6.3"/>
    <n v="2.5499999999999998"/>
    <n v="13.790000000000001"/>
    <n v="43"/>
    <n v="456.9"/>
    <n v="761.5"/>
  </r>
  <r>
    <n v="3"/>
    <x v="1"/>
    <n v="2"/>
    <x v="0"/>
    <x v="1"/>
    <n v="6"/>
    <n v="18"/>
    <n v="2.9629629629629632"/>
    <n v="93"/>
    <n v="149"/>
    <n v="38.72"/>
    <n v="1.7"/>
    <n v="12.95"/>
    <n v="26"/>
    <n v="19.7"/>
    <n v="6.3"/>
    <n v="1.98"/>
    <n v="15.87"/>
    <n v="43.5"/>
    <n v="551.5"/>
    <n v="919.16666666666663"/>
  </r>
  <r>
    <n v="1"/>
    <x v="1"/>
    <n v="2"/>
    <x v="3"/>
    <x v="1"/>
    <n v="6"/>
    <n v="22"/>
    <n v="3.6296296296296298"/>
    <n v="137.30000000000001"/>
    <n v="494"/>
    <n v="9.44"/>
    <n v="0.84000000000000008"/>
    <n v="14.71"/>
    <n v="43.4"/>
    <n v="35.4"/>
    <n v="8"/>
    <n v="2.48"/>
    <n v="32.269999999999996"/>
    <n v="49.5"/>
    <n v="748.2"/>
    <n v="1247"/>
  </r>
  <r>
    <n v="2"/>
    <x v="1"/>
    <n v="2"/>
    <x v="3"/>
    <x v="1"/>
    <n v="6"/>
    <n v="21"/>
    <n v="3.4814814814814814"/>
    <n v="136.5"/>
    <n v="328"/>
    <n v="26"/>
    <n v="0.84000000000000008"/>
    <n v="13"/>
    <n v="22.6"/>
    <n v="17.600000000000001"/>
    <n v="5"/>
    <n v="1.83"/>
    <n v="12.89"/>
    <n v="42.5"/>
    <n v="559.9"/>
    <n v="933.16666666666663"/>
  </r>
  <r>
    <n v="3"/>
    <x v="1"/>
    <n v="2"/>
    <x v="3"/>
    <x v="1"/>
    <n v="6"/>
    <n v="20"/>
    <n v="3.2592592592592595"/>
    <n v="165"/>
    <n v="941"/>
    <n v="26.22"/>
    <n v="0.86"/>
    <n v="14.75"/>
    <n v="27.2"/>
    <n v="19.5"/>
    <n v="7.7"/>
    <n v="3.19"/>
    <n v="20.69"/>
    <n v="47.1"/>
    <n v="789.3"/>
    <n v="1315.5"/>
  </r>
  <r>
    <n v="1"/>
    <x v="1"/>
    <n v="2"/>
    <x v="2"/>
    <x v="1"/>
    <n v="6"/>
    <n v="23"/>
    <n v="3.8518518518518516"/>
    <n v="140.80000000000001"/>
    <n v="436"/>
    <n v="33.64"/>
    <n v="1.6600000000000001"/>
    <n v="16.329999999999998"/>
    <n v="22.8"/>
    <n v="10"/>
    <n v="12.8"/>
    <n v="4.0299999999999994"/>
    <n v="12.58"/>
    <n v="39.6"/>
    <n v="532.4"/>
    <n v="887.33333333333337"/>
  </r>
  <r>
    <n v="2"/>
    <x v="1"/>
    <n v="2"/>
    <x v="2"/>
    <x v="1"/>
    <n v="6"/>
    <n v="22"/>
    <n v="3.6296296296296298"/>
    <n v="192.5"/>
    <n v="616"/>
    <n v="22.56"/>
    <n v="1.42"/>
    <n v="14.9"/>
    <n v="31.3"/>
    <n v="17.600000000000001"/>
    <n v="13.7"/>
    <n v="3.35"/>
    <n v="21.59"/>
    <n v="45.8"/>
    <n v="732"/>
    <n v="1220"/>
  </r>
  <r>
    <n v="3"/>
    <x v="1"/>
    <n v="2"/>
    <x v="2"/>
    <x v="1"/>
    <n v="6"/>
    <n v="22"/>
    <n v="3.7037037037037037"/>
    <n v="176"/>
    <n v="616"/>
    <n v="29.46"/>
    <n v="1.3199999999999998"/>
    <n v="12.05"/>
    <n v="32"/>
    <n v="25.4"/>
    <n v="6.6"/>
    <n v="1.49"/>
    <n v="21.43"/>
    <n v="44.1"/>
    <n v="744"/>
    <n v="124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6" cacheId="7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1:H8" firstHeaderRow="1" firstDataRow="3" firstDataCol="1"/>
  <pivotFields count="21">
    <pivotField showAll="0"/>
    <pivotField axis="axisCol" showAll="0">
      <items count="3">
        <item x="1"/>
        <item x="0"/>
        <item t="default"/>
      </items>
    </pivotField>
    <pivotField showAll="0"/>
    <pivotField axis="axisRow" showAll="0">
      <items count="5">
        <item x="0"/>
        <item x="1"/>
        <item x="2"/>
        <item x="3"/>
        <item t="default"/>
      </items>
    </pivotField>
    <pivotField axis="axisCol" showAll="0">
      <items count="3">
        <item x="0"/>
        <item x="1"/>
        <item t="default"/>
      </items>
    </pivotField>
    <pivotField showAll="0"/>
    <pivotField numFmtId="167" showAll="0"/>
    <pivotField numFmtId="1" showAll="0"/>
    <pivotField numFmtId="164" showAll="0"/>
    <pivotField numFmtId="164" showAll="0"/>
    <pivotField showAll="0"/>
    <pivotField numFmtId="2" showAll="0"/>
    <pivotField numFmtId="2" showAll="0"/>
    <pivotField numFmtId="2" showAll="0"/>
    <pivotField showAll="0"/>
    <pivotField numFmtId="164" showAll="0"/>
    <pivotField showAll="0"/>
    <pivotField numFmtId="2" showAll="0"/>
    <pivotField showAll="0"/>
    <pivotField numFmtId="43" showAll="0"/>
    <pivotField dataField="1" numFmtId="165"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2">
    <field x="1"/>
    <field x="4"/>
  </colFields>
  <colItems count="7">
    <i>
      <x/>
      <x/>
    </i>
    <i r="1">
      <x v="1"/>
    </i>
    <i t="default">
      <x/>
    </i>
    <i>
      <x v="1"/>
      <x/>
    </i>
    <i r="1">
      <x v="1"/>
    </i>
    <i t="default">
      <x v="1"/>
    </i>
    <i t="grand">
      <x/>
    </i>
  </colItems>
  <dataFields count="1">
    <dataField name="Average of Yield (Kg/ha)" fld="20" subtotal="average" baseField="0" baseItem="0" numFmtId="1"/>
  </dataFields>
  <formats count="1">
    <format dxfId="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8" cacheId="7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11:H18" firstHeaderRow="1" firstDataRow="3" firstDataCol="1"/>
  <pivotFields count="21">
    <pivotField showAll="0"/>
    <pivotField axis="axisCol" showAll="0">
      <items count="3">
        <item x="1"/>
        <item x="0"/>
        <item t="default"/>
      </items>
    </pivotField>
    <pivotField showAll="0"/>
    <pivotField axis="axisRow" showAll="0">
      <items count="5">
        <item x="0"/>
        <item x="1"/>
        <item x="2"/>
        <item x="3"/>
        <item t="default"/>
      </items>
    </pivotField>
    <pivotField axis="axisCol" showAll="0">
      <items count="3">
        <item x="0"/>
        <item x="1"/>
        <item t="default"/>
      </items>
    </pivotField>
    <pivotField showAll="0"/>
    <pivotField numFmtId="167" showAll="0"/>
    <pivotField numFmtId="1" showAll="0"/>
    <pivotField numFmtId="164" showAll="0"/>
    <pivotField numFmtId="164" showAll="0"/>
    <pivotField showAll="0"/>
    <pivotField numFmtId="2" showAll="0"/>
    <pivotField numFmtId="2" showAll="0"/>
    <pivotField numFmtId="2" showAll="0"/>
    <pivotField showAll="0"/>
    <pivotField numFmtId="164" showAll="0"/>
    <pivotField showAll="0"/>
    <pivotField numFmtId="2" showAll="0"/>
    <pivotField showAll="0"/>
    <pivotField numFmtId="43" showAll="0"/>
    <pivotField dataField="1" numFmtId="165"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2">
    <field x="1"/>
    <field x="4"/>
  </colFields>
  <colItems count="7">
    <i>
      <x/>
      <x/>
    </i>
    <i r="1">
      <x v="1"/>
    </i>
    <i t="default">
      <x/>
    </i>
    <i>
      <x v="1"/>
      <x/>
    </i>
    <i r="1">
      <x v="1"/>
    </i>
    <i t="default">
      <x v="1"/>
    </i>
    <i t="grand">
      <x/>
    </i>
  </colItems>
  <dataFields count="1">
    <dataField name="StdDev of Yield (Kg/ha)" fld="20" subtotal="stdDev" baseField="0" baseItem="0" numFmtId="1"/>
  </dataFields>
  <formats count="1">
    <format dxfId="4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1" cacheId="7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10:E16" firstHeaderRow="1" firstDataRow="2" firstDataCol="1"/>
  <pivotFields count="21">
    <pivotField showAll="0"/>
    <pivotField axis="axisRow" showAll="0">
      <items count="6">
        <item x="0"/>
        <item m="1" x="4"/>
        <item x="2"/>
        <item x="1"/>
        <item x="3"/>
        <item t="default"/>
      </items>
    </pivotField>
    <pivotField showAll="0"/>
    <pivotField axis="axisCol" showAll="0">
      <items count="7">
        <item m="1" x="4"/>
        <item m="1" x="3"/>
        <item m="1" x="5"/>
        <item x="0"/>
        <item x="1"/>
        <item x="2"/>
        <item t="default"/>
      </items>
    </pivotField>
    <pivotField numFmtId="167" showAll="0"/>
    <pivotField numFmtId="1" showAll="0"/>
    <pivotField numFmtId="43" showAll="0"/>
    <pivotField numFmtId="164" showAll="0"/>
    <pivotField numFmtId="43" showAll="0"/>
    <pivotField numFmtId="43" showAll="0"/>
    <pivotField numFmtId="2" showAll="0"/>
    <pivotField numFmtId="164" showAll="0"/>
    <pivotField numFmtId="39" showAll="0"/>
    <pivotField numFmtId="164" showAll="0"/>
    <pivotField showAll="0"/>
    <pivotField showAll="0"/>
    <pivotField numFmtId="43" showAll="0"/>
    <pivotField showAll="0"/>
    <pivotField numFmtId="164" showAll="0"/>
    <pivotField showAll="0"/>
    <pivotField dataField="1" numFmtId="43" showAll="0"/>
  </pivotFields>
  <rowFields count="1">
    <field x="1"/>
  </rowFields>
  <rowItems count="5">
    <i>
      <x/>
    </i>
    <i>
      <x v="2"/>
    </i>
    <i>
      <x v="3"/>
    </i>
    <i>
      <x v="4"/>
    </i>
    <i t="grand">
      <x/>
    </i>
  </rowItems>
  <colFields count="1">
    <field x="3"/>
  </colFields>
  <colItems count="4">
    <i>
      <x v="3"/>
    </i>
    <i>
      <x v="4"/>
    </i>
    <i>
      <x v="5"/>
    </i>
    <i t="grand">
      <x/>
    </i>
  </colItems>
  <dataFields count="1">
    <dataField name="StdDev of Yield (Kg/ha)" fld="20" subtotal="stdDev" baseField="0" baseItem="0"/>
  </dataFields>
  <formats count="1">
    <format dxfId="0">
      <pivotArea outline="0" collapsedLevelsAreSubtotals="1" fieldPosition="0">
        <references count="1">
          <reference field="3" count="0" selected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35" cacheId="7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G1:K7" firstHeaderRow="1" firstDataRow="2" firstDataCol="1"/>
  <pivotFields count="21">
    <pivotField showAll="0"/>
    <pivotField axis="axisRow" showAll="0">
      <items count="6">
        <item x="0"/>
        <item m="1" x="4"/>
        <item x="2"/>
        <item x="1"/>
        <item x="3"/>
        <item t="default"/>
      </items>
    </pivotField>
    <pivotField showAll="0"/>
    <pivotField axis="axisCol" showAll="0">
      <items count="7">
        <item m="1" x="4"/>
        <item m="1" x="3"/>
        <item m="1" x="5"/>
        <item x="0"/>
        <item x="1"/>
        <item x="2"/>
        <item t="default"/>
      </items>
    </pivotField>
    <pivotField numFmtId="167" showAll="0"/>
    <pivotField numFmtId="1" showAll="0"/>
    <pivotField numFmtId="43" showAll="0"/>
    <pivotField numFmtId="164" showAll="0"/>
    <pivotField numFmtId="43" showAll="0"/>
    <pivotField numFmtId="43" showAll="0"/>
    <pivotField numFmtId="2" showAll="0"/>
    <pivotField numFmtId="164" showAll="0"/>
    <pivotField numFmtId="39" showAll="0"/>
    <pivotField numFmtId="164" showAll="0"/>
    <pivotField showAll="0"/>
    <pivotField showAll="0"/>
    <pivotField numFmtId="43" showAll="0"/>
    <pivotField showAll="0"/>
    <pivotField numFmtId="164" showAll="0"/>
    <pivotField showAll="0"/>
    <pivotField dataField="1" numFmtId="43" showAll="0"/>
  </pivotFields>
  <rowFields count="1">
    <field x="1"/>
  </rowFields>
  <rowItems count="5">
    <i>
      <x/>
    </i>
    <i>
      <x v="2"/>
    </i>
    <i>
      <x v="3"/>
    </i>
    <i>
      <x v="4"/>
    </i>
    <i t="grand">
      <x/>
    </i>
  </rowItems>
  <colFields count="1">
    <field x="3"/>
  </colFields>
  <colItems count="4">
    <i>
      <x v="3"/>
    </i>
    <i>
      <x v="4"/>
    </i>
    <i>
      <x v="5"/>
    </i>
    <i t="grand">
      <x/>
    </i>
  </colItems>
  <dataFields count="1">
    <dataField name="Average of Yield (Kg/ha)" fld="20" subtotal="average" baseField="0" baseItem="0"/>
  </dataFields>
  <formats count="1">
    <format dxfId="1">
      <pivotArea outline="0" collapsedLevelsAreSubtotals="1" fieldPosition="0">
        <references count="1">
          <reference field="3" count="0" selected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29" cacheId="7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1:E7" firstHeaderRow="1" firstDataRow="2" firstDataCol="1"/>
  <pivotFields count="21">
    <pivotField showAll="0"/>
    <pivotField axis="axisRow" showAll="0">
      <items count="6">
        <item x="0"/>
        <item m="1" x="4"/>
        <item x="2"/>
        <item x="1"/>
        <item x="3"/>
        <item t="default"/>
      </items>
    </pivotField>
    <pivotField showAll="0"/>
    <pivotField axis="axisCol" showAll="0">
      <items count="7">
        <item m="1" x="4"/>
        <item m="1" x="3"/>
        <item m="1" x="5"/>
        <item x="0"/>
        <item x="1"/>
        <item x="2"/>
        <item t="default"/>
      </items>
    </pivotField>
    <pivotField numFmtId="167" showAll="0"/>
    <pivotField numFmtId="1" showAll="0"/>
    <pivotField numFmtId="43" showAll="0"/>
    <pivotField numFmtId="164" showAll="0"/>
    <pivotField numFmtId="43" showAll="0"/>
    <pivotField numFmtId="43" showAll="0"/>
    <pivotField numFmtId="2" showAll="0"/>
    <pivotField numFmtId="164" showAll="0"/>
    <pivotField numFmtId="39" showAll="0"/>
    <pivotField numFmtId="164" showAll="0"/>
    <pivotField showAll="0"/>
    <pivotField showAll="0"/>
    <pivotField numFmtId="43" showAll="0"/>
    <pivotField showAll="0"/>
    <pivotField numFmtId="164" showAll="0"/>
    <pivotField showAll="0"/>
    <pivotField dataField="1" numFmtId="43" showAll="0"/>
  </pivotFields>
  <rowFields count="1">
    <field x="1"/>
  </rowFields>
  <rowItems count="5">
    <i>
      <x/>
    </i>
    <i>
      <x v="2"/>
    </i>
    <i>
      <x v="3"/>
    </i>
    <i>
      <x v="4"/>
    </i>
    <i t="grand">
      <x/>
    </i>
  </rowItems>
  <colFields count="1">
    <field x="3"/>
  </colFields>
  <colItems count="4">
    <i>
      <x v="3"/>
    </i>
    <i>
      <x v="4"/>
    </i>
    <i>
      <x v="5"/>
    </i>
    <i t="grand">
      <x/>
    </i>
  </colItems>
  <dataFields count="1">
    <dataField name="Average of Yield (Kg/ha)" fld="20" subtotal="average" baseField="0" baseItem="0"/>
  </dataFields>
  <formats count="1">
    <format dxfId="2">
      <pivotArea outline="0" collapsedLevelsAreSubtotals="1" fieldPosition="0">
        <references count="1">
          <reference field="3" count="0" selected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Relationship Id="rId3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5.xml"/><Relationship Id="rId4" Type="http://schemas.openxmlformats.org/officeDocument/2006/relationships/drawing" Target="../drawings/drawing2.xml"/><Relationship Id="rId1" Type="http://schemas.openxmlformats.org/officeDocument/2006/relationships/pivotTable" Target="../pivotTables/pivotTable3.xml"/><Relationship Id="rId2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workbookViewId="0">
      <selection activeCell="U43" sqref="A1:U43"/>
    </sheetView>
  </sheetViews>
  <sheetFormatPr baseColWidth="10" defaultColWidth="17.6640625" defaultRowHeight="14" x14ac:dyDescent="0"/>
  <cols>
    <col min="1" max="1" width="8.1640625" customWidth="1"/>
    <col min="2" max="2" width="10.5" customWidth="1"/>
    <col min="3" max="3" width="9.5" customWidth="1"/>
    <col min="4" max="4" width="15.6640625" style="23" customWidth="1"/>
    <col min="5" max="5" width="9.33203125" customWidth="1"/>
    <col min="6" max="6" width="19.5" style="14" customWidth="1"/>
    <col min="7" max="8" width="10" customWidth="1"/>
    <col min="9" max="9" width="12.83203125" customWidth="1"/>
    <col min="10" max="10" width="20.5" customWidth="1"/>
    <col min="11" max="11" width="22.1640625" customWidth="1"/>
    <col min="12" max="27" width="17.6640625" customWidth="1"/>
    <col min="34" max="34" width="22.33203125" customWidth="1"/>
    <col min="39" max="42" width="17.6640625" customWidth="1"/>
  </cols>
  <sheetData>
    <row r="1" spans="1:26" s="20" customFormat="1">
      <c r="A1" s="20" t="s">
        <v>13</v>
      </c>
      <c r="B1" s="20" t="s">
        <v>14</v>
      </c>
      <c r="C1" s="20" t="s">
        <v>15</v>
      </c>
      <c r="D1" s="22" t="s">
        <v>7</v>
      </c>
      <c r="E1" s="20" t="s">
        <v>16</v>
      </c>
      <c r="F1" s="4" t="s">
        <v>47</v>
      </c>
      <c r="G1" s="22" t="s">
        <v>22</v>
      </c>
      <c r="H1" s="22" t="s">
        <v>48</v>
      </c>
      <c r="I1" s="4" t="s">
        <v>23</v>
      </c>
      <c r="J1" s="18" t="s">
        <v>42</v>
      </c>
      <c r="K1" s="4" t="s">
        <v>24</v>
      </c>
      <c r="L1" s="4" t="s">
        <v>25</v>
      </c>
      <c r="M1" s="18" t="s">
        <v>26</v>
      </c>
      <c r="N1" s="20" t="s">
        <v>36</v>
      </c>
      <c r="O1" s="4" t="s">
        <v>27</v>
      </c>
      <c r="P1" s="4" t="s">
        <v>28</v>
      </c>
      <c r="Q1" s="4" t="s">
        <v>29</v>
      </c>
      <c r="R1" s="4" t="s">
        <v>43</v>
      </c>
      <c r="S1" s="18" t="s">
        <v>17</v>
      </c>
      <c r="T1" s="1" t="s">
        <v>6</v>
      </c>
      <c r="U1" s="20" t="s">
        <v>12</v>
      </c>
      <c r="V1" s="1" t="s">
        <v>30</v>
      </c>
      <c r="W1" s="3" t="s">
        <v>31</v>
      </c>
      <c r="X1" s="3" t="s">
        <v>32</v>
      </c>
      <c r="Y1" s="18" t="s">
        <v>50</v>
      </c>
    </row>
    <row r="2" spans="1:26">
      <c r="A2" s="21">
        <v>1</v>
      </c>
      <c r="B2" t="s">
        <v>18</v>
      </c>
      <c r="C2">
        <v>1</v>
      </c>
      <c r="D2" s="23" t="s">
        <v>59</v>
      </c>
      <c r="E2" t="s">
        <v>19</v>
      </c>
      <c r="F2" s="23">
        <v>5</v>
      </c>
      <c r="G2" s="36">
        <v>41</v>
      </c>
      <c r="H2" s="31">
        <v>8.2222222222222232</v>
      </c>
      <c r="I2" s="12">
        <v>78.8</v>
      </c>
      <c r="J2" s="12">
        <v>71</v>
      </c>
      <c r="K2" s="7">
        <v>11.52</v>
      </c>
      <c r="L2" s="19">
        <v>0.4</v>
      </c>
      <c r="M2" s="19">
        <v>13.73</v>
      </c>
      <c r="N2" s="19">
        <v>22.9</v>
      </c>
      <c r="O2">
        <v>20.7</v>
      </c>
      <c r="P2" s="10">
        <v>2.2000000000000002</v>
      </c>
      <c r="Q2">
        <v>0.59000000000000008</v>
      </c>
      <c r="R2" s="19">
        <v>13.940000000000001</v>
      </c>
      <c r="S2">
        <v>28.4</v>
      </c>
      <c r="T2" s="34">
        <v>887.3</v>
      </c>
      <c r="U2" s="32">
        <f t="shared" ref="U2:U43" si="0">T2*10/F2</f>
        <v>1774.6</v>
      </c>
      <c r="V2">
        <v>20</v>
      </c>
      <c r="W2">
        <v>22</v>
      </c>
      <c r="X2">
        <v>36</v>
      </c>
      <c r="Y2">
        <v>9.6</v>
      </c>
      <c r="Z2" s="34"/>
    </row>
    <row r="3" spans="1:26">
      <c r="A3" s="21">
        <v>2</v>
      </c>
      <c r="B3" t="s">
        <v>18</v>
      </c>
      <c r="C3">
        <v>1</v>
      </c>
      <c r="D3" s="23" t="s">
        <v>59</v>
      </c>
      <c r="E3" t="s">
        <v>19</v>
      </c>
      <c r="F3" s="23">
        <v>5</v>
      </c>
      <c r="G3" s="36">
        <v>35</v>
      </c>
      <c r="H3" s="31">
        <v>7.0370370370370363</v>
      </c>
      <c r="I3" s="12">
        <v>83</v>
      </c>
      <c r="J3" s="12">
        <v>257</v>
      </c>
      <c r="K3" s="7">
        <v>11.78</v>
      </c>
      <c r="L3" s="19">
        <v>0.4</v>
      </c>
      <c r="M3" s="19">
        <v>17.41</v>
      </c>
      <c r="N3" s="19">
        <v>24.7</v>
      </c>
      <c r="O3">
        <v>21.5</v>
      </c>
      <c r="P3" s="10">
        <v>3.2</v>
      </c>
      <c r="Q3">
        <v>0.8</v>
      </c>
      <c r="R3" s="19">
        <v>15.49</v>
      </c>
      <c r="S3">
        <v>31.3</v>
      </c>
      <c r="T3" s="34">
        <v>1076.3</v>
      </c>
      <c r="U3" s="32">
        <f t="shared" si="0"/>
        <v>2152.6</v>
      </c>
      <c r="V3">
        <v>21</v>
      </c>
      <c r="W3">
        <v>25</v>
      </c>
      <c r="X3">
        <v>36</v>
      </c>
      <c r="Y3">
        <v>8.4</v>
      </c>
    </row>
    <row r="4" spans="1:26">
      <c r="A4" s="21">
        <v>3</v>
      </c>
      <c r="B4" t="s">
        <v>18</v>
      </c>
      <c r="C4">
        <v>1</v>
      </c>
      <c r="D4" s="23" t="s">
        <v>59</v>
      </c>
      <c r="E4" t="s">
        <v>19</v>
      </c>
      <c r="F4" s="23">
        <v>5</v>
      </c>
      <c r="G4" s="36">
        <v>40</v>
      </c>
      <c r="H4" s="31">
        <v>8</v>
      </c>
      <c r="I4" s="12">
        <v>144.80000000000001</v>
      </c>
      <c r="J4" s="12">
        <v>811</v>
      </c>
      <c r="K4" s="7">
        <v>17.88</v>
      </c>
      <c r="L4" s="19">
        <v>0.65999999999999992</v>
      </c>
      <c r="M4" s="19">
        <v>16</v>
      </c>
      <c r="N4" s="19">
        <v>25</v>
      </c>
      <c r="O4">
        <v>20.5</v>
      </c>
      <c r="P4" s="10">
        <v>4.5</v>
      </c>
      <c r="Q4">
        <v>1.1599999999999999</v>
      </c>
      <c r="R4" s="19">
        <v>13.930000000000001</v>
      </c>
      <c r="S4">
        <v>28.4</v>
      </c>
      <c r="T4" s="34">
        <v>756.40000000000009</v>
      </c>
      <c r="U4" s="32">
        <f t="shared" si="0"/>
        <v>1512.8000000000002</v>
      </c>
      <c r="V4">
        <v>21</v>
      </c>
      <c r="W4">
        <v>22</v>
      </c>
      <c r="X4">
        <v>32</v>
      </c>
      <c r="Y4">
        <v>8.8000000000000007</v>
      </c>
    </row>
    <row r="5" spans="1:26">
      <c r="A5" s="21">
        <v>1</v>
      </c>
      <c r="B5" t="s">
        <v>18</v>
      </c>
      <c r="C5">
        <v>1</v>
      </c>
      <c r="D5" s="23" t="s">
        <v>54</v>
      </c>
      <c r="E5" t="s">
        <v>19</v>
      </c>
      <c r="F5" s="23">
        <v>5</v>
      </c>
      <c r="G5" s="36">
        <v>44</v>
      </c>
      <c r="H5" s="31">
        <v>8.8888888888888893</v>
      </c>
      <c r="I5" s="12">
        <v>89</v>
      </c>
      <c r="J5" s="12">
        <v>56</v>
      </c>
      <c r="K5" s="7">
        <v>20</v>
      </c>
      <c r="L5" s="19">
        <v>0.84000000000000008</v>
      </c>
      <c r="M5" s="19">
        <v>17.61</v>
      </c>
      <c r="N5" s="19">
        <v>19</v>
      </c>
      <c r="O5">
        <v>15.4</v>
      </c>
      <c r="P5" s="10">
        <v>3.6</v>
      </c>
      <c r="Q5">
        <v>0.71</v>
      </c>
      <c r="R5" s="19">
        <v>17.2</v>
      </c>
      <c r="S5">
        <v>30.3</v>
      </c>
      <c r="T5" s="34">
        <v>781.1</v>
      </c>
      <c r="U5" s="32">
        <f t="shared" si="0"/>
        <v>1562.2</v>
      </c>
      <c r="V5">
        <v>20</v>
      </c>
      <c r="W5">
        <v>22</v>
      </c>
      <c r="X5">
        <v>32</v>
      </c>
      <c r="Y5">
        <v>8.8000000000000007</v>
      </c>
    </row>
    <row r="6" spans="1:26">
      <c r="A6" s="21">
        <v>2</v>
      </c>
      <c r="B6" t="s">
        <v>18</v>
      </c>
      <c r="C6">
        <v>1</v>
      </c>
      <c r="D6" s="23" t="s">
        <v>54</v>
      </c>
      <c r="E6" t="s">
        <v>19</v>
      </c>
      <c r="F6" s="23">
        <v>5</v>
      </c>
      <c r="G6" s="36">
        <v>37</v>
      </c>
      <c r="H6" s="31">
        <v>7.333333333333333</v>
      </c>
      <c r="I6" s="12">
        <v>101.7</v>
      </c>
      <c r="J6" s="12">
        <v>244</v>
      </c>
      <c r="K6" s="7">
        <v>13.14</v>
      </c>
      <c r="L6" s="19">
        <v>0.6</v>
      </c>
      <c r="M6" s="19">
        <v>18.350000000000001</v>
      </c>
      <c r="N6" s="19">
        <v>19</v>
      </c>
      <c r="O6">
        <v>16.600000000000001</v>
      </c>
      <c r="P6" s="10">
        <v>2.4</v>
      </c>
      <c r="Q6">
        <v>0.41</v>
      </c>
      <c r="R6" s="19">
        <v>12.03</v>
      </c>
      <c r="S6">
        <v>34.299999999999997</v>
      </c>
      <c r="T6" s="34">
        <v>762</v>
      </c>
      <c r="U6" s="32">
        <f t="shared" si="0"/>
        <v>1524</v>
      </c>
      <c r="V6">
        <v>20</v>
      </c>
      <c r="W6">
        <v>22</v>
      </c>
      <c r="X6">
        <v>32</v>
      </c>
      <c r="Y6">
        <v>9</v>
      </c>
    </row>
    <row r="7" spans="1:26">
      <c r="A7" s="21">
        <v>3</v>
      </c>
      <c r="B7" t="s">
        <v>18</v>
      </c>
      <c r="C7">
        <v>1</v>
      </c>
      <c r="D7" s="23" t="s">
        <v>54</v>
      </c>
      <c r="E7" t="s">
        <v>19</v>
      </c>
      <c r="F7" s="23">
        <v>5</v>
      </c>
      <c r="G7" s="36">
        <v>41</v>
      </c>
      <c r="H7" s="31">
        <v>8.1481481481481488</v>
      </c>
      <c r="I7" s="12">
        <v>147</v>
      </c>
      <c r="J7" s="12">
        <v>309</v>
      </c>
      <c r="K7" s="7">
        <v>12.62</v>
      </c>
      <c r="L7" s="19">
        <v>0.55999999999999994</v>
      </c>
      <c r="M7" s="19">
        <v>15.1</v>
      </c>
      <c r="N7" s="19">
        <v>21.9</v>
      </c>
      <c r="O7">
        <v>18.3</v>
      </c>
      <c r="P7" s="10">
        <v>3.6</v>
      </c>
      <c r="Q7">
        <v>0.44000000000000006</v>
      </c>
      <c r="R7" s="19">
        <v>17.100000000000001</v>
      </c>
      <c r="S7">
        <v>32.6</v>
      </c>
      <c r="T7" s="34">
        <v>696.9</v>
      </c>
      <c r="U7" s="32">
        <f t="shared" si="0"/>
        <v>1393.8</v>
      </c>
      <c r="V7">
        <v>20</v>
      </c>
      <c r="W7">
        <v>22</v>
      </c>
      <c r="X7">
        <v>32</v>
      </c>
      <c r="Y7">
        <v>8.6999999999999993</v>
      </c>
    </row>
    <row r="8" spans="1:26">
      <c r="A8" s="21">
        <v>1</v>
      </c>
      <c r="B8" t="s">
        <v>18</v>
      </c>
      <c r="C8">
        <v>1</v>
      </c>
      <c r="D8" s="23" t="s">
        <v>60</v>
      </c>
      <c r="E8" t="s">
        <v>19</v>
      </c>
      <c r="F8" s="23">
        <v>5</v>
      </c>
      <c r="G8" s="36">
        <v>41</v>
      </c>
      <c r="H8" s="31">
        <v>8.1481481481481488</v>
      </c>
      <c r="I8" s="12">
        <v>97.5</v>
      </c>
      <c r="J8" s="12">
        <v>390</v>
      </c>
      <c r="K8" s="7">
        <v>17.62</v>
      </c>
      <c r="L8" s="19">
        <v>0.65999999999999992</v>
      </c>
      <c r="M8" s="19">
        <v>18.29</v>
      </c>
      <c r="N8" s="19">
        <v>20.5</v>
      </c>
      <c r="O8">
        <v>13.9</v>
      </c>
      <c r="P8" s="10">
        <v>6.6</v>
      </c>
      <c r="Q8">
        <v>1.95</v>
      </c>
      <c r="R8" s="19">
        <v>14.36</v>
      </c>
      <c r="S8">
        <v>28.9</v>
      </c>
      <c r="T8" s="34">
        <v>891.1</v>
      </c>
      <c r="U8" s="32">
        <f t="shared" si="0"/>
        <v>1782.2</v>
      </c>
      <c r="V8">
        <v>20</v>
      </c>
      <c r="W8">
        <v>22</v>
      </c>
      <c r="X8">
        <v>32</v>
      </c>
      <c r="Y8">
        <v>9.8000000000000007</v>
      </c>
    </row>
    <row r="9" spans="1:26">
      <c r="A9" s="21">
        <v>2</v>
      </c>
      <c r="B9" t="s">
        <v>18</v>
      </c>
      <c r="C9">
        <v>1</v>
      </c>
      <c r="D9" s="23" t="s">
        <v>60</v>
      </c>
      <c r="E9" t="s">
        <v>19</v>
      </c>
      <c r="F9" s="23">
        <v>5</v>
      </c>
      <c r="G9" s="36">
        <v>44</v>
      </c>
      <c r="H9" s="31">
        <v>8.8888888888888893</v>
      </c>
      <c r="I9" s="12">
        <v>81.2</v>
      </c>
      <c r="J9" s="12">
        <v>146</v>
      </c>
      <c r="K9" s="7">
        <v>14.66</v>
      </c>
      <c r="L9" s="19">
        <v>0.64</v>
      </c>
      <c r="M9" s="19">
        <v>19.100000000000001</v>
      </c>
      <c r="N9" s="19">
        <v>19</v>
      </c>
      <c r="O9">
        <v>14.9</v>
      </c>
      <c r="P9" s="10">
        <v>4.0999999999999996</v>
      </c>
      <c r="Q9">
        <v>0.79</v>
      </c>
      <c r="R9" s="19">
        <v>9.51</v>
      </c>
      <c r="S9">
        <v>28.6</v>
      </c>
      <c r="T9" s="34">
        <v>915.6</v>
      </c>
      <c r="U9" s="32">
        <f t="shared" si="0"/>
        <v>1831.2</v>
      </c>
      <c r="V9">
        <v>20</v>
      </c>
      <c r="W9">
        <v>22</v>
      </c>
      <c r="X9">
        <v>32</v>
      </c>
      <c r="Y9">
        <v>9.1</v>
      </c>
    </row>
    <row r="10" spans="1:26">
      <c r="A10" s="21">
        <v>3</v>
      </c>
      <c r="B10" t="s">
        <v>18</v>
      </c>
      <c r="C10">
        <v>1</v>
      </c>
      <c r="D10" s="23" t="s">
        <v>60</v>
      </c>
      <c r="E10" t="s">
        <v>19</v>
      </c>
      <c r="F10" s="23">
        <v>5</v>
      </c>
      <c r="G10" s="36">
        <v>43</v>
      </c>
      <c r="H10" s="31">
        <v>8.518518518518519</v>
      </c>
      <c r="I10" s="12">
        <v>130</v>
      </c>
      <c r="J10" s="12">
        <v>403</v>
      </c>
      <c r="K10" s="7">
        <v>18.12</v>
      </c>
      <c r="L10" s="19">
        <v>0.65999999999999992</v>
      </c>
      <c r="M10" s="19">
        <v>20.399999999999999</v>
      </c>
      <c r="N10" s="19">
        <v>24</v>
      </c>
      <c r="O10">
        <v>20.6</v>
      </c>
      <c r="P10" s="10">
        <v>3.4</v>
      </c>
      <c r="Q10">
        <v>0.55999999999999994</v>
      </c>
      <c r="R10" s="19">
        <v>13.790000000000001</v>
      </c>
      <c r="S10">
        <v>30.8</v>
      </c>
      <c r="T10" s="34">
        <v>1078.8</v>
      </c>
      <c r="U10" s="32">
        <f t="shared" si="0"/>
        <v>2157.6</v>
      </c>
      <c r="V10">
        <v>20</v>
      </c>
      <c r="W10">
        <v>22</v>
      </c>
      <c r="X10">
        <v>32</v>
      </c>
      <c r="Y10">
        <v>8.8000000000000007</v>
      </c>
    </row>
    <row r="11" spans="1:26">
      <c r="A11" s="21">
        <v>1</v>
      </c>
      <c r="B11" t="s">
        <v>20</v>
      </c>
      <c r="C11">
        <v>2</v>
      </c>
      <c r="D11" s="23" t="s">
        <v>59</v>
      </c>
      <c r="E11" t="s">
        <v>19</v>
      </c>
      <c r="F11" s="23">
        <v>5</v>
      </c>
      <c r="G11" s="36">
        <v>42</v>
      </c>
      <c r="H11" s="31">
        <v>8.3703703703703702</v>
      </c>
      <c r="I11" s="12">
        <v>120</v>
      </c>
      <c r="J11" s="12">
        <v>588</v>
      </c>
      <c r="K11" s="7">
        <v>21.48</v>
      </c>
      <c r="L11" s="19">
        <v>1.1599999999999999</v>
      </c>
      <c r="M11" s="19">
        <v>15.05</v>
      </c>
      <c r="N11" s="19">
        <v>25</v>
      </c>
      <c r="O11">
        <v>14.3</v>
      </c>
      <c r="P11" s="10">
        <v>10.7</v>
      </c>
      <c r="Q11">
        <v>2.82</v>
      </c>
      <c r="R11" s="19">
        <v>10.23</v>
      </c>
      <c r="S11">
        <v>31.1</v>
      </c>
      <c r="T11" s="34">
        <v>614</v>
      </c>
      <c r="U11" s="32">
        <f t="shared" si="0"/>
        <v>1228</v>
      </c>
      <c r="V11">
        <v>23</v>
      </c>
      <c r="W11">
        <v>29</v>
      </c>
      <c r="X11">
        <v>38</v>
      </c>
      <c r="Y11">
        <v>9.6999999999999993</v>
      </c>
    </row>
    <row r="12" spans="1:26">
      <c r="A12" s="21">
        <v>2</v>
      </c>
      <c r="B12" t="s">
        <v>20</v>
      </c>
      <c r="C12">
        <v>2</v>
      </c>
      <c r="D12" s="23" t="s">
        <v>59</v>
      </c>
      <c r="E12" t="s">
        <v>19</v>
      </c>
      <c r="F12" s="23">
        <v>5</v>
      </c>
      <c r="G12" s="36">
        <v>44</v>
      </c>
      <c r="H12" s="31">
        <v>8.7407407407407405</v>
      </c>
      <c r="I12" s="12">
        <v>133.19999999999999</v>
      </c>
      <c r="J12" s="12">
        <v>240</v>
      </c>
      <c r="K12" s="7">
        <v>16.059999999999999</v>
      </c>
      <c r="L12" s="19">
        <v>0.9</v>
      </c>
      <c r="M12" s="19">
        <v>13.14</v>
      </c>
      <c r="N12" s="19">
        <v>25</v>
      </c>
      <c r="O12">
        <v>16.399999999999999</v>
      </c>
      <c r="P12" s="10">
        <v>8.6</v>
      </c>
      <c r="Q12">
        <v>2.98</v>
      </c>
      <c r="R12" s="19">
        <v>13.99</v>
      </c>
      <c r="S12">
        <v>40.9</v>
      </c>
      <c r="T12" s="34">
        <v>733.5</v>
      </c>
      <c r="U12" s="32">
        <f t="shared" si="0"/>
        <v>1467</v>
      </c>
      <c r="V12">
        <v>23</v>
      </c>
      <c r="W12">
        <v>29</v>
      </c>
      <c r="X12">
        <v>38</v>
      </c>
      <c r="Y12">
        <v>9.1999999999999993</v>
      </c>
    </row>
    <row r="13" spans="1:26">
      <c r="A13" s="21">
        <v>3</v>
      </c>
      <c r="B13" t="s">
        <v>20</v>
      </c>
      <c r="C13">
        <v>2</v>
      </c>
      <c r="D13" s="23" t="s">
        <v>59</v>
      </c>
      <c r="E13" t="s">
        <v>19</v>
      </c>
      <c r="F13" s="23">
        <v>5</v>
      </c>
      <c r="G13" s="36">
        <v>50</v>
      </c>
      <c r="H13" s="31">
        <v>9.9259259259259256</v>
      </c>
      <c r="I13" s="12">
        <v>135</v>
      </c>
      <c r="J13" s="12">
        <v>405</v>
      </c>
      <c r="K13" s="7">
        <v>15.02</v>
      </c>
      <c r="L13" s="19">
        <v>0.62</v>
      </c>
      <c r="M13" s="19">
        <v>14.1</v>
      </c>
      <c r="N13" s="19">
        <v>17.399999999999999</v>
      </c>
      <c r="O13">
        <v>15.2</v>
      </c>
      <c r="P13" s="10">
        <v>2.2000000000000002</v>
      </c>
      <c r="Q13">
        <v>0.6</v>
      </c>
      <c r="R13" s="19">
        <v>12.6</v>
      </c>
      <c r="S13">
        <v>41.1</v>
      </c>
      <c r="T13" s="34">
        <v>928.2</v>
      </c>
      <c r="U13" s="32">
        <f t="shared" si="0"/>
        <v>1856.4</v>
      </c>
      <c r="V13">
        <v>23</v>
      </c>
      <c r="W13">
        <v>29</v>
      </c>
      <c r="X13">
        <v>38</v>
      </c>
      <c r="Y13">
        <v>9</v>
      </c>
    </row>
    <row r="14" spans="1:26">
      <c r="A14" s="21">
        <v>1</v>
      </c>
      <c r="B14" t="s">
        <v>20</v>
      </c>
      <c r="C14">
        <v>2</v>
      </c>
      <c r="D14" s="23" t="s">
        <v>54</v>
      </c>
      <c r="E14" t="s">
        <v>19</v>
      </c>
      <c r="F14" s="23">
        <v>5</v>
      </c>
      <c r="G14" s="36">
        <v>47</v>
      </c>
      <c r="H14" s="31">
        <v>9.481481481481481</v>
      </c>
      <c r="I14" s="12">
        <v>82</v>
      </c>
      <c r="J14" s="12">
        <v>426</v>
      </c>
      <c r="K14" s="7">
        <v>19.28</v>
      </c>
      <c r="L14" s="19">
        <v>1.22</v>
      </c>
      <c r="M14" s="19">
        <v>17.22</v>
      </c>
      <c r="N14" s="19">
        <v>22.9</v>
      </c>
      <c r="O14">
        <v>12.1</v>
      </c>
      <c r="P14" s="10">
        <v>10.8</v>
      </c>
      <c r="Q14">
        <v>3.35</v>
      </c>
      <c r="R14" s="19">
        <v>8.89</v>
      </c>
      <c r="S14">
        <v>36.9</v>
      </c>
      <c r="T14" s="34">
        <v>550.5</v>
      </c>
      <c r="U14" s="32">
        <f t="shared" si="0"/>
        <v>1101</v>
      </c>
      <c r="V14">
        <v>23</v>
      </c>
      <c r="W14">
        <v>29</v>
      </c>
      <c r="X14">
        <v>38</v>
      </c>
      <c r="Y14">
        <v>9.4</v>
      </c>
    </row>
    <row r="15" spans="1:26">
      <c r="A15" s="21">
        <v>2</v>
      </c>
      <c r="B15" t="s">
        <v>20</v>
      </c>
      <c r="C15">
        <v>2</v>
      </c>
      <c r="D15" s="23" t="s">
        <v>54</v>
      </c>
      <c r="E15" t="s">
        <v>19</v>
      </c>
      <c r="F15" s="23">
        <v>5</v>
      </c>
      <c r="G15" s="36">
        <v>45</v>
      </c>
      <c r="H15" s="31">
        <v>8.9629629629629637</v>
      </c>
      <c r="I15" s="12">
        <v>182</v>
      </c>
      <c r="J15" s="12">
        <v>619</v>
      </c>
      <c r="K15" s="7">
        <v>20.58</v>
      </c>
      <c r="L15" s="19">
        <v>1.08</v>
      </c>
      <c r="M15" s="19">
        <v>15.85</v>
      </c>
      <c r="N15" s="19">
        <v>25.8</v>
      </c>
      <c r="O15">
        <v>15.8</v>
      </c>
      <c r="P15" s="10">
        <v>10</v>
      </c>
      <c r="Q15">
        <v>3.5</v>
      </c>
      <c r="R15" s="19">
        <v>11.870000000000001</v>
      </c>
      <c r="S15">
        <v>42.9</v>
      </c>
      <c r="T15" s="34">
        <v>579.1</v>
      </c>
      <c r="U15" s="32">
        <f t="shared" si="0"/>
        <v>1158.2</v>
      </c>
      <c r="V15">
        <v>23</v>
      </c>
      <c r="W15">
        <v>31</v>
      </c>
      <c r="X15">
        <v>41</v>
      </c>
      <c r="Y15">
        <v>9.9</v>
      </c>
    </row>
    <row r="16" spans="1:26">
      <c r="A16" s="21">
        <v>3</v>
      </c>
      <c r="B16" t="s">
        <v>20</v>
      </c>
      <c r="C16">
        <v>2</v>
      </c>
      <c r="D16" s="23" t="s">
        <v>54</v>
      </c>
      <c r="E16" t="s">
        <v>19</v>
      </c>
      <c r="F16" s="23">
        <v>5</v>
      </c>
      <c r="G16" s="36">
        <v>50</v>
      </c>
      <c r="H16" s="31">
        <v>10</v>
      </c>
      <c r="I16" s="12">
        <v>167</v>
      </c>
      <c r="J16" s="12">
        <v>384</v>
      </c>
      <c r="K16" s="7">
        <v>20.04</v>
      </c>
      <c r="L16" s="19">
        <v>1.72</v>
      </c>
      <c r="M16" s="19">
        <v>15.5</v>
      </c>
      <c r="N16" s="19">
        <v>25.6</v>
      </c>
      <c r="O16">
        <v>19.600000000000001</v>
      </c>
      <c r="P16" s="10">
        <v>6</v>
      </c>
      <c r="Q16">
        <v>1.83</v>
      </c>
      <c r="R16" s="19">
        <v>13.13</v>
      </c>
      <c r="S16">
        <v>38</v>
      </c>
      <c r="T16" s="34">
        <v>778.4</v>
      </c>
      <c r="U16" s="32">
        <f t="shared" si="0"/>
        <v>1556.8</v>
      </c>
      <c r="V16">
        <v>23</v>
      </c>
      <c r="W16">
        <v>31</v>
      </c>
      <c r="X16">
        <v>38</v>
      </c>
      <c r="Y16">
        <v>10</v>
      </c>
    </row>
    <row r="17" spans="1:25">
      <c r="A17" s="21">
        <v>1</v>
      </c>
      <c r="B17" t="s">
        <v>20</v>
      </c>
      <c r="C17">
        <v>2</v>
      </c>
      <c r="D17" s="23" t="s">
        <v>60</v>
      </c>
      <c r="E17" t="s">
        <v>19</v>
      </c>
      <c r="F17" s="23">
        <v>5</v>
      </c>
      <c r="G17" s="36">
        <v>44</v>
      </c>
      <c r="H17" s="31">
        <v>8.8888888888888893</v>
      </c>
      <c r="I17" s="12">
        <v>133.5</v>
      </c>
      <c r="J17" s="12">
        <v>614</v>
      </c>
      <c r="K17" s="7">
        <v>26.1</v>
      </c>
      <c r="L17" s="19">
        <v>1.22</v>
      </c>
      <c r="M17" s="19">
        <v>16.11</v>
      </c>
      <c r="N17" s="19">
        <v>21.1</v>
      </c>
      <c r="O17">
        <v>14.1</v>
      </c>
      <c r="P17" s="10">
        <v>7</v>
      </c>
      <c r="Q17">
        <v>1.8</v>
      </c>
      <c r="R17" s="19">
        <v>12.819999999999999</v>
      </c>
      <c r="S17">
        <v>42</v>
      </c>
      <c r="T17" s="34">
        <v>796.5</v>
      </c>
      <c r="U17" s="32">
        <f t="shared" si="0"/>
        <v>1593</v>
      </c>
      <c r="V17">
        <v>23</v>
      </c>
      <c r="W17">
        <v>29</v>
      </c>
      <c r="X17">
        <v>38</v>
      </c>
      <c r="Y17">
        <v>9.5</v>
      </c>
    </row>
    <row r="18" spans="1:25">
      <c r="A18" s="21">
        <v>2</v>
      </c>
      <c r="B18" t="s">
        <v>20</v>
      </c>
      <c r="C18">
        <v>2</v>
      </c>
      <c r="D18" s="23" t="s">
        <v>60</v>
      </c>
      <c r="E18" t="s">
        <v>19</v>
      </c>
      <c r="F18" s="23">
        <v>5</v>
      </c>
      <c r="G18" s="36">
        <v>44</v>
      </c>
      <c r="H18" s="31">
        <v>8.8888888888888893</v>
      </c>
      <c r="I18" s="12">
        <v>120.9</v>
      </c>
      <c r="J18" s="12">
        <v>326</v>
      </c>
      <c r="K18" s="7">
        <v>27.08</v>
      </c>
      <c r="L18" s="19">
        <v>1.1199999999999999</v>
      </c>
      <c r="M18" s="19">
        <v>15.31</v>
      </c>
      <c r="N18" s="19">
        <v>24.6</v>
      </c>
      <c r="O18">
        <v>18.5</v>
      </c>
      <c r="P18" s="10">
        <v>6.1</v>
      </c>
      <c r="Q18">
        <v>1.4300000000000002</v>
      </c>
      <c r="R18" s="19">
        <v>15.930000000000001</v>
      </c>
      <c r="S18">
        <v>35.6</v>
      </c>
      <c r="T18" s="34">
        <v>960.6</v>
      </c>
      <c r="U18" s="32">
        <f t="shared" si="0"/>
        <v>1921.2</v>
      </c>
      <c r="V18">
        <v>23</v>
      </c>
      <c r="W18">
        <v>29</v>
      </c>
      <c r="X18">
        <v>38</v>
      </c>
      <c r="Y18">
        <v>8.9</v>
      </c>
    </row>
    <row r="19" spans="1:25">
      <c r="A19" s="21">
        <v>3</v>
      </c>
      <c r="B19" t="s">
        <v>20</v>
      </c>
      <c r="C19">
        <v>2</v>
      </c>
      <c r="D19" s="23" t="s">
        <v>60</v>
      </c>
      <c r="E19" t="s">
        <v>19</v>
      </c>
      <c r="F19" s="23">
        <v>5</v>
      </c>
      <c r="G19" s="36">
        <v>44</v>
      </c>
      <c r="H19" s="31">
        <v>8.8888888888888893</v>
      </c>
      <c r="I19" s="12">
        <v>186.6</v>
      </c>
      <c r="J19" s="12">
        <v>448</v>
      </c>
      <c r="K19" s="7">
        <v>21.68</v>
      </c>
      <c r="L19" s="19">
        <v>1.3599999999999999</v>
      </c>
      <c r="M19" s="19">
        <v>14.4</v>
      </c>
      <c r="N19" s="19">
        <v>25.6</v>
      </c>
      <c r="O19">
        <v>19.3</v>
      </c>
      <c r="P19" s="10">
        <v>6.3</v>
      </c>
      <c r="Q19">
        <v>1.77</v>
      </c>
      <c r="R19" s="19">
        <v>15.790000000000001</v>
      </c>
      <c r="S19">
        <v>34.9</v>
      </c>
      <c r="T19" s="34">
        <v>1056.3</v>
      </c>
      <c r="U19" s="32">
        <f t="shared" si="0"/>
        <v>2112.6</v>
      </c>
      <c r="V19">
        <v>23</v>
      </c>
      <c r="W19">
        <v>29</v>
      </c>
      <c r="X19">
        <v>38</v>
      </c>
      <c r="Y19">
        <v>9.5</v>
      </c>
    </row>
    <row r="20" spans="1:25">
      <c r="A20" s="21">
        <v>1</v>
      </c>
      <c r="B20" t="s">
        <v>18</v>
      </c>
      <c r="C20">
        <v>1</v>
      </c>
      <c r="D20" s="23" t="s">
        <v>54</v>
      </c>
      <c r="E20" t="s">
        <v>21</v>
      </c>
      <c r="F20" s="23">
        <v>6</v>
      </c>
      <c r="G20" s="36">
        <v>27</v>
      </c>
      <c r="H20" s="31">
        <v>4.5185185185185182</v>
      </c>
      <c r="I20" s="12">
        <v>160.80000000000001</v>
      </c>
      <c r="J20" s="12">
        <v>563</v>
      </c>
      <c r="K20" s="7">
        <v>29.1</v>
      </c>
      <c r="L20" s="19">
        <v>0.91999999999999993</v>
      </c>
      <c r="M20" s="19">
        <v>16.989999999999998</v>
      </c>
      <c r="N20" s="19">
        <v>29.8</v>
      </c>
      <c r="O20">
        <v>26</v>
      </c>
      <c r="P20" s="10">
        <v>3.8</v>
      </c>
      <c r="Q20">
        <v>0.65</v>
      </c>
      <c r="R20" s="19">
        <v>18.21</v>
      </c>
      <c r="S20">
        <v>39.5</v>
      </c>
      <c r="T20" s="34">
        <v>831</v>
      </c>
      <c r="U20" s="32">
        <f t="shared" si="0"/>
        <v>1385</v>
      </c>
      <c r="V20">
        <v>20</v>
      </c>
      <c r="W20">
        <v>22</v>
      </c>
      <c r="X20">
        <v>32</v>
      </c>
      <c r="Y20">
        <v>9.3000000000000007</v>
      </c>
    </row>
    <row r="21" spans="1:25">
      <c r="A21" s="21">
        <v>2</v>
      </c>
      <c r="B21" t="s">
        <v>18</v>
      </c>
      <c r="C21">
        <v>1</v>
      </c>
      <c r="D21" s="23" t="s">
        <v>54</v>
      </c>
      <c r="E21" t="s">
        <v>21</v>
      </c>
      <c r="F21" s="23">
        <v>6</v>
      </c>
      <c r="G21" s="36">
        <v>20</v>
      </c>
      <c r="H21" s="31">
        <v>3.3333333333333335</v>
      </c>
      <c r="I21" s="12">
        <v>165</v>
      </c>
      <c r="J21" s="12">
        <v>198</v>
      </c>
      <c r="K21" s="7">
        <v>18</v>
      </c>
      <c r="L21" s="19">
        <v>0.5</v>
      </c>
      <c r="M21" s="19">
        <v>14.58</v>
      </c>
      <c r="N21" s="19">
        <v>42.4</v>
      </c>
      <c r="O21">
        <v>32.9</v>
      </c>
      <c r="P21" s="10">
        <v>9.5</v>
      </c>
      <c r="Q21">
        <v>1.53</v>
      </c>
      <c r="R21" s="19">
        <v>22.56</v>
      </c>
      <c r="S21">
        <v>28</v>
      </c>
      <c r="T21" s="34">
        <v>443.20000000000005</v>
      </c>
      <c r="U21" s="32">
        <f t="shared" si="0"/>
        <v>738.66666666666663</v>
      </c>
      <c r="V21">
        <v>21</v>
      </c>
      <c r="W21">
        <v>25</v>
      </c>
      <c r="X21">
        <v>36</v>
      </c>
      <c r="Y21">
        <v>8.6</v>
      </c>
    </row>
    <row r="22" spans="1:25">
      <c r="A22" s="21">
        <v>3</v>
      </c>
      <c r="B22" t="s">
        <v>18</v>
      </c>
      <c r="C22">
        <v>1</v>
      </c>
      <c r="D22" s="23" t="s">
        <v>54</v>
      </c>
      <c r="E22" t="s">
        <v>21</v>
      </c>
      <c r="F22" s="23">
        <v>6</v>
      </c>
      <c r="G22" s="36">
        <v>21</v>
      </c>
      <c r="H22" s="31">
        <v>3.5555555555555554</v>
      </c>
      <c r="I22" s="12">
        <v>74</v>
      </c>
      <c r="J22" s="12">
        <v>355</v>
      </c>
      <c r="K22" s="7">
        <v>25.94</v>
      </c>
      <c r="L22" s="19">
        <v>0.8</v>
      </c>
      <c r="M22" s="19">
        <v>13.65</v>
      </c>
      <c r="N22" s="19">
        <v>24.6</v>
      </c>
      <c r="O22">
        <v>20.9</v>
      </c>
      <c r="P22" s="10">
        <v>3.7</v>
      </c>
      <c r="Q22">
        <v>1.0900000000000001</v>
      </c>
      <c r="R22" s="19">
        <v>13.48</v>
      </c>
      <c r="S22">
        <v>29.2</v>
      </c>
      <c r="T22" s="34">
        <v>665.9</v>
      </c>
      <c r="U22" s="32">
        <f t="shared" si="0"/>
        <v>1109.8333333333333</v>
      </c>
      <c r="V22">
        <v>21</v>
      </c>
      <c r="W22">
        <v>22</v>
      </c>
      <c r="X22">
        <v>32</v>
      </c>
      <c r="Y22">
        <v>8.3000000000000007</v>
      </c>
    </row>
    <row r="23" spans="1:25">
      <c r="A23" s="21">
        <v>1</v>
      </c>
      <c r="B23" t="s">
        <v>18</v>
      </c>
      <c r="C23">
        <v>1</v>
      </c>
      <c r="D23" s="23" t="s">
        <v>60</v>
      </c>
      <c r="E23" t="s">
        <v>21</v>
      </c>
      <c r="F23" s="23">
        <v>6</v>
      </c>
      <c r="G23" s="36">
        <v>20</v>
      </c>
      <c r="H23" s="31">
        <v>3.407407407407407</v>
      </c>
      <c r="I23" s="12">
        <v>115.5</v>
      </c>
      <c r="J23" s="12">
        <v>578</v>
      </c>
      <c r="K23" s="7">
        <v>13.96</v>
      </c>
      <c r="L23" s="19">
        <v>0.72</v>
      </c>
      <c r="M23" s="19">
        <v>16.36</v>
      </c>
      <c r="N23" s="19">
        <v>30.2</v>
      </c>
      <c r="O23">
        <v>23.5</v>
      </c>
      <c r="P23" s="10">
        <v>6.7</v>
      </c>
      <c r="Q23">
        <v>1.26</v>
      </c>
      <c r="R23" s="19">
        <v>15.809999999999999</v>
      </c>
      <c r="S23">
        <v>30.4</v>
      </c>
      <c r="T23" s="34">
        <v>422</v>
      </c>
      <c r="U23" s="32">
        <f t="shared" si="0"/>
        <v>703.33333333333337</v>
      </c>
      <c r="V23">
        <v>20</v>
      </c>
      <c r="W23">
        <v>22</v>
      </c>
      <c r="X23">
        <v>32</v>
      </c>
      <c r="Y23">
        <v>9.1</v>
      </c>
    </row>
    <row r="24" spans="1:25">
      <c r="A24" s="21">
        <v>2</v>
      </c>
      <c r="B24" t="s">
        <v>18</v>
      </c>
      <c r="C24">
        <v>1</v>
      </c>
      <c r="D24" s="23" t="s">
        <v>60</v>
      </c>
      <c r="E24" t="s">
        <v>21</v>
      </c>
      <c r="F24" s="23">
        <v>6</v>
      </c>
      <c r="G24" s="36">
        <v>20</v>
      </c>
      <c r="H24" s="31">
        <v>3.407407407407407</v>
      </c>
      <c r="I24" s="12">
        <v>148</v>
      </c>
      <c r="J24" s="12">
        <v>296</v>
      </c>
      <c r="K24" s="7">
        <v>19.600000000000001</v>
      </c>
      <c r="L24" s="19">
        <v>0.57999999999999996</v>
      </c>
      <c r="M24" s="19">
        <v>21.44</v>
      </c>
      <c r="N24" s="19">
        <v>45</v>
      </c>
      <c r="O24">
        <v>41.8</v>
      </c>
      <c r="P24" s="10">
        <v>3.2</v>
      </c>
      <c r="Q24">
        <v>0.62</v>
      </c>
      <c r="R24" s="19">
        <v>29.01</v>
      </c>
      <c r="S24">
        <v>31.3</v>
      </c>
      <c r="T24" s="34">
        <v>679.9</v>
      </c>
      <c r="U24" s="32">
        <f t="shared" si="0"/>
        <v>1133.1666666666667</v>
      </c>
      <c r="V24">
        <v>20</v>
      </c>
      <c r="W24">
        <v>25</v>
      </c>
      <c r="X24">
        <v>36</v>
      </c>
      <c r="Y24">
        <v>8.5</v>
      </c>
    </row>
    <row r="25" spans="1:25">
      <c r="A25" s="21">
        <v>3</v>
      </c>
      <c r="B25" t="s">
        <v>18</v>
      </c>
      <c r="C25">
        <v>1</v>
      </c>
      <c r="D25" s="23" t="s">
        <v>60</v>
      </c>
      <c r="E25" t="s">
        <v>21</v>
      </c>
      <c r="F25" s="23">
        <v>6</v>
      </c>
      <c r="G25" s="36">
        <v>20</v>
      </c>
      <c r="H25" s="31">
        <v>3.2592592592592595</v>
      </c>
      <c r="I25" s="12">
        <v>145.5</v>
      </c>
      <c r="J25" s="12">
        <v>422</v>
      </c>
      <c r="K25" s="7">
        <v>23.52</v>
      </c>
      <c r="L25" s="19">
        <v>0.8</v>
      </c>
      <c r="M25" s="19">
        <v>16.600000000000001</v>
      </c>
      <c r="N25" s="19">
        <v>25</v>
      </c>
      <c r="O25">
        <v>19.100000000000001</v>
      </c>
      <c r="P25" s="10">
        <v>5.9</v>
      </c>
      <c r="Q25">
        <v>1.9899999999999998</v>
      </c>
      <c r="R25" s="19">
        <v>21.59</v>
      </c>
      <c r="S25">
        <v>30.3</v>
      </c>
      <c r="T25" s="34">
        <v>479.8</v>
      </c>
      <c r="U25" s="32">
        <f t="shared" si="0"/>
        <v>799.66666666666663</v>
      </c>
      <c r="V25">
        <v>20</v>
      </c>
      <c r="W25">
        <v>25</v>
      </c>
      <c r="X25">
        <v>36</v>
      </c>
      <c r="Y25">
        <v>8.6999999999999993</v>
      </c>
    </row>
    <row r="26" spans="1:25">
      <c r="A26" s="21">
        <v>1</v>
      </c>
      <c r="B26" t="s">
        <v>18</v>
      </c>
      <c r="C26">
        <v>1</v>
      </c>
      <c r="D26" s="23" t="s">
        <v>59</v>
      </c>
      <c r="E26" t="s">
        <v>21</v>
      </c>
      <c r="F26" s="23">
        <v>6</v>
      </c>
      <c r="G26" s="36">
        <v>21</v>
      </c>
      <c r="H26" s="31">
        <v>3.5555555555555554</v>
      </c>
      <c r="I26" s="12">
        <v>52.5</v>
      </c>
      <c r="J26" s="12">
        <v>205</v>
      </c>
      <c r="K26" s="7">
        <v>13.42</v>
      </c>
      <c r="L26" s="19">
        <v>0.33999999999999997</v>
      </c>
      <c r="M26" s="19">
        <v>15.23</v>
      </c>
      <c r="N26" s="19">
        <v>30.7</v>
      </c>
      <c r="O26">
        <v>26</v>
      </c>
      <c r="P26" s="10">
        <v>4.7</v>
      </c>
      <c r="Q26">
        <v>1.1800000000000002</v>
      </c>
      <c r="R26" s="19">
        <v>18.22</v>
      </c>
      <c r="S26">
        <v>30.3</v>
      </c>
      <c r="T26" s="34">
        <v>508</v>
      </c>
      <c r="U26" s="32">
        <f t="shared" si="0"/>
        <v>846.66666666666663</v>
      </c>
      <c r="V26">
        <v>21</v>
      </c>
      <c r="W26">
        <v>22</v>
      </c>
      <c r="X26">
        <v>32</v>
      </c>
      <c r="Y26">
        <v>8.4</v>
      </c>
    </row>
    <row r="27" spans="1:25">
      <c r="A27" s="21">
        <v>2</v>
      </c>
      <c r="B27" t="s">
        <v>18</v>
      </c>
      <c r="C27">
        <v>1</v>
      </c>
      <c r="D27" s="23" t="s">
        <v>59</v>
      </c>
      <c r="E27" t="s">
        <v>21</v>
      </c>
      <c r="F27" s="23">
        <v>6</v>
      </c>
      <c r="G27" s="36">
        <v>20</v>
      </c>
      <c r="H27" s="31">
        <v>3.407407407407407</v>
      </c>
      <c r="I27" s="12">
        <v>98</v>
      </c>
      <c r="J27" s="12">
        <v>176</v>
      </c>
      <c r="K27" s="7">
        <v>16.28</v>
      </c>
      <c r="L27" s="19">
        <v>0.55999999999999994</v>
      </c>
      <c r="M27" s="19">
        <v>18.13</v>
      </c>
      <c r="N27" s="19">
        <v>34.700000000000003</v>
      </c>
      <c r="O27">
        <v>22.1</v>
      </c>
      <c r="P27" s="10">
        <v>12.6</v>
      </c>
      <c r="Q27">
        <v>2.5300000000000002</v>
      </c>
      <c r="R27" s="19">
        <v>17.690000000000001</v>
      </c>
      <c r="S27">
        <v>26.2</v>
      </c>
      <c r="T27" s="34">
        <v>620.29999999999995</v>
      </c>
      <c r="U27" s="32">
        <f t="shared" si="0"/>
        <v>1033.8333333333333</v>
      </c>
      <c r="V27">
        <v>20</v>
      </c>
      <c r="W27">
        <v>25</v>
      </c>
      <c r="X27">
        <v>36</v>
      </c>
      <c r="Y27">
        <v>8.8000000000000007</v>
      </c>
    </row>
    <row r="28" spans="1:25">
      <c r="A28" s="21">
        <v>3</v>
      </c>
      <c r="B28" t="s">
        <v>18</v>
      </c>
      <c r="C28">
        <v>1</v>
      </c>
      <c r="D28" s="23" t="s">
        <v>59</v>
      </c>
      <c r="E28" t="s">
        <v>21</v>
      </c>
      <c r="F28" s="23">
        <v>6</v>
      </c>
      <c r="G28" s="36">
        <v>24</v>
      </c>
      <c r="H28" s="31">
        <v>4.0740740740740735</v>
      </c>
      <c r="I28" s="12">
        <v>77.3</v>
      </c>
      <c r="J28" s="12">
        <v>201</v>
      </c>
      <c r="K28" s="7">
        <v>20.92</v>
      </c>
      <c r="L28" s="19">
        <v>0.7</v>
      </c>
      <c r="M28" s="19">
        <v>19.21</v>
      </c>
      <c r="N28" s="19">
        <v>32.700000000000003</v>
      </c>
      <c r="O28">
        <v>29.3</v>
      </c>
      <c r="P28" s="10">
        <v>3.4</v>
      </c>
      <c r="Q28">
        <v>0.94000000000000006</v>
      </c>
      <c r="R28" s="19">
        <v>20.32</v>
      </c>
      <c r="S28">
        <v>29.3</v>
      </c>
      <c r="T28" s="34">
        <v>624.20000000000005</v>
      </c>
      <c r="U28" s="32">
        <f t="shared" si="0"/>
        <v>1040.3333333333333</v>
      </c>
      <c r="V28">
        <v>21</v>
      </c>
      <c r="W28">
        <v>25</v>
      </c>
      <c r="X28">
        <v>36</v>
      </c>
      <c r="Y28">
        <v>9</v>
      </c>
    </row>
    <row r="29" spans="1:25">
      <c r="A29" s="21">
        <v>1</v>
      </c>
      <c r="B29" t="s">
        <v>18</v>
      </c>
      <c r="C29">
        <v>1</v>
      </c>
      <c r="D29" s="23" t="s">
        <v>61</v>
      </c>
      <c r="E29" t="s">
        <v>21</v>
      </c>
      <c r="F29" s="23">
        <v>6</v>
      </c>
      <c r="G29" s="36">
        <v>19</v>
      </c>
      <c r="H29" s="31">
        <v>3.1851851851851851</v>
      </c>
      <c r="I29" s="12">
        <v>115</v>
      </c>
      <c r="J29" s="12">
        <v>299</v>
      </c>
      <c r="K29" s="7">
        <v>17.18</v>
      </c>
      <c r="L29" s="19">
        <v>0.62</v>
      </c>
      <c r="M29" s="19">
        <v>19.57</v>
      </c>
      <c r="N29" s="19">
        <v>47.5</v>
      </c>
      <c r="O29">
        <v>40.200000000000003</v>
      </c>
      <c r="P29" s="10">
        <v>7.3</v>
      </c>
      <c r="Q29">
        <v>1.51</v>
      </c>
      <c r="R29" s="19">
        <v>27.910000000000004</v>
      </c>
      <c r="S29">
        <v>32.5</v>
      </c>
      <c r="T29" s="34">
        <v>682.2</v>
      </c>
      <c r="U29" s="32">
        <f t="shared" si="0"/>
        <v>1137</v>
      </c>
      <c r="V29">
        <v>21</v>
      </c>
      <c r="W29">
        <v>22</v>
      </c>
      <c r="X29">
        <v>32</v>
      </c>
      <c r="Y29">
        <v>9.4</v>
      </c>
    </row>
    <row r="30" spans="1:25">
      <c r="A30" s="21">
        <v>2</v>
      </c>
      <c r="B30" t="s">
        <v>18</v>
      </c>
      <c r="C30">
        <v>1</v>
      </c>
      <c r="D30" s="23" t="s">
        <v>61</v>
      </c>
      <c r="E30" t="s">
        <v>21</v>
      </c>
      <c r="F30" s="23">
        <v>6</v>
      </c>
      <c r="G30" s="36">
        <v>20</v>
      </c>
      <c r="H30" s="31">
        <v>3.3333333333333335</v>
      </c>
      <c r="I30" s="12">
        <v>108</v>
      </c>
      <c r="J30" s="12">
        <v>335</v>
      </c>
      <c r="K30" s="7">
        <v>16.079999999999998</v>
      </c>
      <c r="L30" s="19">
        <v>0.67999999999999994</v>
      </c>
      <c r="M30" s="19">
        <v>20.91</v>
      </c>
      <c r="N30" s="19">
        <v>47.4</v>
      </c>
      <c r="O30">
        <v>39.9</v>
      </c>
      <c r="P30" s="10">
        <v>7.5</v>
      </c>
      <c r="Q30">
        <v>2.44</v>
      </c>
      <c r="R30" s="19">
        <v>27.04</v>
      </c>
      <c r="S30">
        <v>32.5</v>
      </c>
      <c r="T30" s="34">
        <v>710.1</v>
      </c>
      <c r="U30" s="32">
        <f t="shared" si="0"/>
        <v>1183.5</v>
      </c>
      <c r="V30">
        <v>20</v>
      </c>
      <c r="W30">
        <v>22</v>
      </c>
      <c r="X30">
        <v>32</v>
      </c>
      <c r="Y30">
        <v>9.4</v>
      </c>
    </row>
    <row r="31" spans="1:25">
      <c r="A31" s="21">
        <v>3</v>
      </c>
      <c r="B31" t="s">
        <v>18</v>
      </c>
      <c r="C31">
        <v>1</v>
      </c>
      <c r="D31" s="23" t="s">
        <v>61</v>
      </c>
      <c r="E31" t="s">
        <v>21</v>
      </c>
      <c r="F31" s="23">
        <v>6</v>
      </c>
      <c r="G31" s="36">
        <v>18</v>
      </c>
      <c r="H31" s="31">
        <v>3.0370370370370368</v>
      </c>
      <c r="I31" s="12">
        <v>98.9</v>
      </c>
      <c r="J31" s="12">
        <v>257</v>
      </c>
      <c r="K31" s="7">
        <v>34.840000000000003</v>
      </c>
      <c r="L31" s="19">
        <v>0.76</v>
      </c>
      <c r="M31" s="19">
        <v>21.24</v>
      </c>
      <c r="N31" s="19">
        <v>42</v>
      </c>
      <c r="O31">
        <v>39.200000000000003</v>
      </c>
      <c r="P31" s="10">
        <v>2.8</v>
      </c>
      <c r="Q31">
        <v>0.48</v>
      </c>
      <c r="R31" s="19">
        <v>27.939999999999998</v>
      </c>
      <c r="S31">
        <v>30.7</v>
      </c>
      <c r="T31" s="34">
        <v>619.5</v>
      </c>
      <c r="U31" s="32">
        <f t="shared" si="0"/>
        <v>1032.5</v>
      </c>
      <c r="V31">
        <v>20</v>
      </c>
      <c r="W31">
        <v>25</v>
      </c>
      <c r="X31">
        <v>36</v>
      </c>
      <c r="Y31">
        <v>9.1</v>
      </c>
    </row>
    <row r="32" spans="1:25">
      <c r="A32" s="21">
        <v>1</v>
      </c>
      <c r="B32" t="s">
        <v>20</v>
      </c>
      <c r="C32">
        <v>2</v>
      </c>
      <c r="D32" s="23" t="s">
        <v>54</v>
      </c>
      <c r="E32" t="s">
        <v>21</v>
      </c>
      <c r="F32" s="23">
        <v>6</v>
      </c>
      <c r="G32" s="36">
        <v>27</v>
      </c>
      <c r="H32" s="31">
        <v>4.5185185185185182</v>
      </c>
      <c r="I32" s="12">
        <v>166.7</v>
      </c>
      <c r="J32" s="12">
        <v>367</v>
      </c>
      <c r="K32" s="7">
        <v>23.92</v>
      </c>
      <c r="L32" s="19">
        <v>0.91999999999999993</v>
      </c>
      <c r="M32" s="19">
        <v>14.75</v>
      </c>
      <c r="N32" s="19">
        <v>35.6</v>
      </c>
      <c r="O32">
        <v>15.1</v>
      </c>
      <c r="P32" s="10">
        <v>20.5</v>
      </c>
      <c r="Q32">
        <v>4.76</v>
      </c>
      <c r="R32" s="19">
        <v>14.61</v>
      </c>
      <c r="S32">
        <v>41.6</v>
      </c>
      <c r="T32" s="34">
        <v>460.20000000000005</v>
      </c>
      <c r="U32" s="32">
        <f t="shared" si="0"/>
        <v>767</v>
      </c>
      <c r="V32">
        <v>23</v>
      </c>
      <c r="W32">
        <v>29</v>
      </c>
      <c r="X32">
        <v>38</v>
      </c>
      <c r="Y32">
        <v>9.1999999999999993</v>
      </c>
    </row>
    <row r="33" spans="1:25">
      <c r="A33" s="21">
        <v>2</v>
      </c>
      <c r="B33" t="s">
        <v>20</v>
      </c>
      <c r="C33">
        <v>2</v>
      </c>
      <c r="D33" s="23" t="s">
        <v>54</v>
      </c>
      <c r="E33" t="s">
        <v>21</v>
      </c>
      <c r="F33" s="23">
        <v>6</v>
      </c>
      <c r="G33" s="36">
        <v>33</v>
      </c>
      <c r="H33" s="31">
        <v>5.5555555555555562</v>
      </c>
      <c r="I33" s="12">
        <v>130</v>
      </c>
      <c r="J33" s="12">
        <v>273</v>
      </c>
      <c r="K33" s="7">
        <v>21.7</v>
      </c>
      <c r="L33" s="19">
        <v>1.3800000000000001</v>
      </c>
      <c r="M33" s="19">
        <v>15.01</v>
      </c>
      <c r="N33" s="19">
        <v>23.9</v>
      </c>
      <c r="O33">
        <v>17.7</v>
      </c>
      <c r="P33" s="10">
        <v>6.2</v>
      </c>
      <c r="Q33">
        <v>2.63</v>
      </c>
      <c r="R33" s="19">
        <v>20.22</v>
      </c>
      <c r="S33">
        <v>51.4</v>
      </c>
      <c r="T33" s="34">
        <v>617.29999999999995</v>
      </c>
      <c r="U33" s="32">
        <f t="shared" si="0"/>
        <v>1028.8333333333333</v>
      </c>
      <c r="V33">
        <v>25</v>
      </c>
      <c r="W33">
        <v>29</v>
      </c>
      <c r="X33">
        <v>38</v>
      </c>
      <c r="Y33">
        <v>9.1</v>
      </c>
    </row>
    <row r="34" spans="1:25">
      <c r="A34" s="21">
        <v>3</v>
      </c>
      <c r="B34" t="s">
        <v>20</v>
      </c>
      <c r="C34">
        <v>2</v>
      </c>
      <c r="D34" s="23" t="s">
        <v>54</v>
      </c>
      <c r="E34" t="s">
        <v>21</v>
      </c>
      <c r="F34" s="23">
        <v>6</v>
      </c>
      <c r="G34" s="36">
        <v>21</v>
      </c>
      <c r="H34" s="31">
        <v>3.4814814814814814</v>
      </c>
      <c r="I34" s="12">
        <v>185.2</v>
      </c>
      <c r="J34" s="12">
        <v>315</v>
      </c>
      <c r="K34" s="7">
        <v>30.04</v>
      </c>
      <c r="L34" s="19">
        <v>1.22</v>
      </c>
      <c r="M34" s="19">
        <v>14.25</v>
      </c>
      <c r="N34" s="19">
        <v>37</v>
      </c>
      <c r="O34">
        <v>29.8</v>
      </c>
      <c r="P34" s="10">
        <v>7.2</v>
      </c>
      <c r="Q34">
        <v>1.6600000000000001</v>
      </c>
      <c r="R34" s="19">
        <v>27.02</v>
      </c>
      <c r="S34">
        <v>40.299999999999997</v>
      </c>
      <c r="T34" s="34">
        <v>746.2</v>
      </c>
      <c r="U34" s="32">
        <f t="shared" si="0"/>
        <v>1243.6666666666667</v>
      </c>
      <c r="V34">
        <v>25</v>
      </c>
      <c r="W34">
        <v>31</v>
      </c>
      <c r="X34">
        <v>41</v>
      </c>
      <c r="Y34">
        <v>8.9</v>
      </c>
    </row>
    <row r="35" spans="1:25">
      <c r="A35" s="21">
        <v>1</v>
      </c>
      <c r="B35" t="s">
        <v>20</v>
      </c>
      <c r="C35">
        <v>2</v>
      </c>
      <c r="D35" s="23" t="s">
        <v>59</v>
      </c>
      <c r="E35" t="s">
        <v>21</v>
      </c>
      <c r="F35" s="23">
        <v>6</v>
      </c>
      <c r="G35" s="36">
        <v>22</v>
      </c>
      <c r="H35" s="31">
        <v>3.6296296296296298</v>
      </c>
      <c r="I35" s="12">
        <v>136.1</v>
      </c>
      <c r="J35" s="12">
        <v>354</v>
      </c>
      <c r="K35" s="7">
        <v>22.5</v>
      </c>
      <c r="L35" s="19">
        <v>1.04</v>
      </c>
      <c r="M35" s="19">
        <v>13.31</v>
      </c>
      <c r="N35" s="19">
        <v>33</v>
      </c>
      <c r="O35">
        <v>23.5</v>
      </c>
      <c r="P35" s="10">
        <v>9.5</v>
      </c>
      <c r="Q35">
        <v>2.59</v>
      </c>
      <c r="R35" s="19">
        <v>18.369999999999997</v>
      </c>
      <c r="S35">
        <v>42.3</v>
      </c>
      <c r="T35" s="34">
        <v>557.5</v>
      </c>
      <c r="U35" s="32">
        <f t="shared" si="0"/>
        <v>929.16666666666663</v>
      </c>
      <c r="V35">
        <v>23</v>
      </c>
      <c r="W35">
        <v>29</v>
      </c>
      <c r="X35">
        <v>38</v>
      </c>
      <c r="Y35">
        <v>9.1999999999999993</v>
      </c>
    </row>
    <row r="36" spans="1:25">
      <c r="A36" s="21">
        <v>2</v>
      </c>
      <c r="B36" t="s">
        <v>20</v>
      </c>
      <c r="C36">
        <v>2</v>
      </c>
      <c r="D36" s="23" t="s">
        <v>59</v>
      </c>
      <c r="E36" t="s">
        <v>21</v>
      </c>
      <c r="F36" s="23">
        <v>6</v>
      </c>
      <c r="G36" s="36">
        <v>22</v>
      </c>
      <c r="H36" s="31">
        <v>3.7037037037037037</v>
      </c>
      <c r="I36" s="12">
        <v>104</v>
      </c>
      <c r="J36" s="12">
        <v>406</v>
      </c>
      <c r="K36" s="7">
        <v>16.02</v>
      </c>
      <c r="L36" s="19">
        <v>0.76</v>
      </c>
      <c r="M36" s="19">
        <v>11.27</v>
      </c>
      <c r="N36" s="19">
        <v>26.3</v>
      </c>
      <c r="O36">
        <v>20</v>
      </c>
      <c r="P36" s="10">
        <v>6.3</v>
      </c>
      <c r="Q36">
        <v>2.5499999999999998</v>
      </c>
      <c r="R36" s="19">
        <v>13.790000000000001</v>
      </c>
      <c r="S36">
        <v>43</v>
      </c>
      <c r="T36" s="34">
        <v>456.9</v>
      </c>
      <c r="U36" s="32">
        <f t="shared" si="0"/>
        <v>761.5</v>
      </c>
      <c r="V36">
        <v>23</v>
      </c>
      <c r="W36">
        <v>29</v>
      </c>
      <c r="X36">
        <v>38</v>
      </c>
      <c r="Y36">
        <v>9.4</v>
      </c>
    </row>
    <row r="37" spans="1:25">
      <c r="A37" s="21">
        <v>3</v>
      </c>
      <c r="B37" t="s">
        <v>20</v>
      </c>
      <c r="C37">
        <v>2</v>
      </c>
      <c r="D37" s="23" t="s">
        <v>59</v>
      </c>
      <c r="E37" t="s">
        <v>21</v>
      </c>
      <c r="F37" s="23">
        <v>6</v>
      </c>
      <c r="G37" s="36">
        <v>18</v>
      </c>
      <c r="H37" s="31">
        <v>2.9629629629629632</v>
      </c>
      <c r="I37" s="12">
        <v>93</v>
      </c>
      <c r="J37" s="12">
        <v>149</v>
      </c>
      <c r="K37" s="7">
        <v>38.72</v>
      </c>
      <c r="L37" s="19">
        <v>1.7</v>
      </c>
      <c r="M37" s="19">
        <v>12.95</v>
      </c>
      <c r="N37" s="19">
        <v>26</v>
      </c>
      <c r="O37">
        <v>19.7</v>
      </c>
      <c r="P37" s="10">
        <v>6.3</v>
      </c>
      <c r="Q37">
        <v>1.98</v>
      </c>
      <c r="R37" s="19">
        <v>15.87</v>
      </c>
      <c r="S37">
        <v>43.5</v>
      </c>
      <c r="T37" s="34">
        <v>551.5</v>
      </c>
      <c r="U37" s="32">
        <f t="shared" si="0"/>
        <v>919.16666666666663</v>
      </c>
      <c r="V37">
        <v>25</v>
      </c>
      <c r="W37">
        <v>29</v>
      </c>
      <c r="X37">
        <v>41</v>
      </c>
      <c r="Y37">
        <v>9.4</v>
      </c>
    </row>
    <row r="38" spans="1:25">
      <c r="A38" s="21">
        <v>1</v>
      </c>
      <c r="B38" t="s">
        <v>20</v>
      </c>
      <c r="C38">
        <v>2</v>
      </c>
      <c r="D38" s="23" t="s">
        <v>61</v>
      </c>
      <c r="E38" t="s">
        <v>21</v>
      </c>
      <c r="F38" s="23">
        <v>6</v>
      </c>
      <c r="G38" s="36">
        <v>22</v>
      </c>
      <c r="H38" s="31">
        <v>3.6296296296296298</v>
      </c>
      <c r="I38" s="12">
        <v>137.30000000000001</v>
      </c>
      <c r="J38" s="12">
        <v>494</v>
      </c>
      <c r="K38" s="7">
        <v>9.44</v>
      </c>
      <c r="L38" s="19">
        <v>0.84000000000000008</v>
      </c>
      <c r="M38" s="19">
        <v>14.71</v>
      </c>
      <c r="N38" s="19">
        <v>43.4</v>
      </c>
      <c r="O38">
        <v>35.4</v>
      </c>
      <c r="P38" s="10">
        <v>8</v>
      </c>
      <c r="Q38">
        <v>2.48</v>
      </c>
      <c r="R38" s="19">
        <v>32.269999999999996</v>
      </c>
      <c r="S38">
        <v>49.5</v>
      </c>
      <c r="T38" s="34">
        <v>748.2</v>
      </c>
      <c r="U38" s="32">
        <f t="shared" si="0"/>
        <v>1247</v>
      </c>
      <c r="V38">
        <v>23</v>
      </c>
      <c r="W38">
        <v>29</v>
      </c>
      <c r="X38">
        <v>38</v>
      </c>
      <c r="Y38">
        <v>10</v>
      </c>
    </row>
    <row r="39" spans="1:25">
      <c r="A39" s="21">
        <v>2</v>
      </c>
      <c r="B39" t="s">
        <v>20</v>
      </c>
      <c r="C39">
        <v>2</v>
      </c>
      <c r="D39" s="23" t="s">
        <v>61</v>
      </c>
      <c r="E39" t="s">
        <v>21</v>
      </c>
      <c r="F39" s="23">
        <v>6</v>
      </c>
      <c r="G39" s="36">
        <v>21</v>
      </c>
      <c r="H39" s="31">
        <v>3.4814814814814814</v>
      </c>
      <c r="I39" s="12">
        <v>136.5</v>
      </c>
      <c r="J39" s="12">
        <v>328</v>
      </c>
      <c r="K39" s="7">
        <v>26</v>
      </c>
      <c r="L39" s="19">
        <v>0.84000000000000008</v>
      </c>
      <c r="M39" s="19">
        <v>13</v>
      </c>
      <c r="N39" s="19">
        <v>22.6</v>
      </c>
      <c r="O39">
        <v>17.600000000000001</v>
      </c>
      <c r="P39" s="10">
        <v>5</v>
      </c>
      <c r="Q39">
        <v>1.83</v>
      </c>
      <c r="R39" s="19">
        <v>12.89</v>
      </c>
      <c r="S39">
        <v>42.5</v>
      </c>
      <c r="T39" s="34">
        <v>559.9</v>
      </c>
      <c r="U39" s="32">
        <f t="shared" si="0"/>
        <v>933.16666666666663</v>
      </c>
      <c r="V39">
        <v>25</v>
      </c>
      <c r="W39">
        <v>31</v>
      </c>
      <c r="X39">
        <v>38</v>
      </c>
      <c r="Y39">
        <v>8.8000000000000007</v>
      </c>
    </row>
    <row r="40" spans="1:25">
      <c r="A40" s="21">
        <v>3</v>
      </c>
      <c r="B40" t="s">
        <v>20</v>
      </c>
      <c r="C40">
        <v>2</v>
      </c>
      <c r="D40" s="23" t="s">
        <v>61</v>
      </c>
      <c r="E40" t="s">
        <v>21</v>
      </c>
      <c r="F40" s="23">
        <v>6</v>
      </c>
      <c r="G40" s="36">
        <v>20</v>
      </c>
      <c r="H40" s="31">
        <v>3.2592592592592595</v>
      </c>
      <c r="I40" s="12">
        <v>165</v>
      </c>
      <c r="J40" s="12">
        <v>941</v>
      </c>
      <c r="K40" s="7">
        <v>26.22</v>
      </c>
      <c r="L40" s="19">
        <v>0.86</v>
      </c>
      <c r="M40" s="19">
        <v>14.75</v>
      </c>
      <c r="N40" s="19">
        <v>27.2</v>
      </c>
      <c r="O40">
        <v>19.5</v>
      </c>
      <c r="P40" s="10">
        <v>7.7</v>
      </c>
      <c r="Q40">
        <v>3.19</v>
      </c>
      <c r="R40" s="19">
        <v>20.69</v>
      </c>
      <c r="S40">
        <v>47.1</v>
      </c>
      <c r="T40" s="34">
        <v>789.3</v>
      </c>
      <c r="U40" s="32">
        <f t="shared" si="0"/>
        <v>1315.5</v>
      </c>
      <c r="V40">
        <v>25</v>
      </c>
      <c r="W40">
        <v>29</v>
      </c>
      <c r="X40">
        <v>38</v>
      </c>
      <c r="Y40">
        <v>9.4</v>
      </c>
    </row>
    <row r="41" spans="1:25">
      <c r="A41" s="21">
        <v>1</v>
      </c>
      <c r="B41" t="s">
        <v>20</v>
      </c>
      <c r="C41">
        <v>2</v>
      </c>
      <c r="D41" s="23" t="s">
        <v>60</v>
      </c>
      <c r="E41" t="s">
        <v>21</v>
      </c>
      <c r="F41" s="23">
        <v>6</v>
      </c>
      <c r="G41" s="36">
        <v>23</v>
      </c>
      <c r="H41" s="31">
        <v>3.8518518518518516</v>
      </c>
      <c r="I41" s="12">
        <v>140.80000000000001</v>
      </c>
      <c r="J41" s="12">
        <v>436</v>
      </c>
      <c r="K41" s="7">
        <v>33.64</v>
      </c>
      <c r="L41" s="19">
        <v>1.6600000000000001</v>
      </c>
      <c r="M41" s="19">
        <v>16.329999999999998</v>
      </c>
      <c r="N41" s="19">
        <v>22.8</v>
      </c>
      <c r="O41">
        <v>10</v>
      </c>
      <c r="P41" s="10">
        <v>12.8</v>
      </c>
      <c r="Q41">
        <v>4.0299999999999994</v>
      </c>
      <c r="R41" s="19">
        <v>12.58</v>
      </c>
      <c r="S41">
        <v>39.6</v>
      </c>
      <c r="T41" s="34">
        <v>532.4</v>
      </c>
      <c r="U41" s="32">
        <f t="shared" si="0"/>
        <v>887.33333333333337</v>
      </c>
      <c r="V41">
        <v>20</v>
      </c>
      <c r="W41">
        <v>29</v>
      </c>
      <c r="X41">
        <v>38</v>
      </c>
      <c r="Y41">
        <v>8.9</v>
      </c>
    </row>
    <row r="42" spans="1:25">
      <c r="A42" s="21">
        <v>2</v>
      </c>
      <c r="B42" t="s">
        <v>20</v>
      </c>
      <c r="C42">
        <v>2</v>
      </c>
      <c r="D42" s="23" t="s">
        <v>60</v>
      </c>
      <c r="E42" t="s">
        <v>21</v>
      </c>
      <c r="F42" s="23">
        <v>6</v>
      </c>
      <c r="G42" s="36">
        <v>22</v>
      </c>
      <c r="H42" s="31">
        <v>3.6296296296296298</v>
      </c>
      <c r="I42" s="12">
        <v>192.5</v>
      </c>
      <c r="J42" s="12">
        <v>616</v>
      </c>
      <c r="K42" s="7">
        <v>22.56</v>
      </c>
      <c r="L42" s="19">
        <v>1.42</v>
      </c>
      <c r="M42" s="19">
        <v>14.9</v>
      </c>
      <c r="N42" s="19">
        <v>31.3</v>
      </c>
      <c r="O42">
        <v>17.600000000000001</v>
      </c>
      <c r="P42" s="10">
        <v>13.7</v>
      </c>
      <c r="Q42">
        <v>3.35</v>
      </c>
      <c r="R42" s="19">
        <v>21.59</v>
      </c>
      <c r="S42">
        <v>45.8</v>
      </c>
      <c r="T42" s="34">
        <v>732</v>
      </c>
      <c r="U42" s="32">
        <f t="shared" si="0"/>
        <v>1220</v>
      </c>
      <c r="V42">
        <v>23</v>
      </c>
      <c r="W42">
        <v>29</v>
      </c>
      <c r="X42">
        <v>41</v>
      </c>
      <c r="Y42">
        <v>9</v>
      </c>
    </row>
    <row r="43" spans="1:25">
      <c r="A43" s="21">
        <v>3</v>
      </c>
      <c r="B43" t="s">
        <v>20</v>
      </c>
      <c r="C43">
        <v>2</v>
      </c>
      <c r="D43" s="23" t="s">
        <v>60</v>
      </c>
      <c r="E43" t="s">
        <v>21</v>
      </c>
      <c r="F43" s="23">
        <v>6</v>
      </c>
      <c r="G43" s="36">
        <v>22</v>
      </c>
      <c r="H43" s="31">
        <v>3.7037037037037037</v>
      </c>
      <c r="I43" s="12">
        <v>176</v>
      </c>
      <c r="J43" s="12">
        <v>616</v>
      </c>
      <c r="K43" s="7">
        <v>29.46</v>
      </c>
      <c r="L43" s="19">
        <v>1.3199999999999998</v>
      </c>
      <c r="M43" s="19">
        <v>12.05</v>
      </c>
      <c r="N43" s="19">
        <v>32</v>
      </c>
      <c r="O43">
        <v>25.4</v>
      </c>
      <c r="P43" s="10">
        <v>6.6</v>
      </c>
      <c r="Q43">
        <v>1.49</v>
      </c>
      <c r="R43" s="19">
        <v>21.43</v>
      </c>
      <c r="S43">
        <v>44.1</v>
      </c>
      <c r="T43" s="34">
        <v>744</v>
      </c>
      <c r="U43" s="32">
        <f t="shared" si="0"/>
        <v>1240</v>
      </c>
      <c r="V43">
        <v>23</v>
      </c>
      <c r="W43">
        <v>29</v>
      </c>
      <c r="X43">
        <v>38</v>
      </c>
      <c r="Y43">
        <v>9.3000000000000007</v>
      </c>
    </row>
    <row r="44" spans="1:25">
      <c r="P44" s="12"/>
      <c r="U44" s="12"/>
    </row>
    <row r="45" spans="1:25">
      <c r="B45" s="4" t="s">
        <v>39</v>
      </c>
    </row>
    <row r="46" spans="1:25">
      <c r="B46" s="14" t="s">
        <v>9</v>
      </c>
    </row>
    <row r="47" spans="1:25">
      <c r="B47" s="14" t="s">
        <v>10</v>
      </c>
    </row>
    <row r="48" spans="1:25">
      <c r="B48" s="14" t="s">
        <v>40</v>
      </c>
    </row>
    <row r="49" spans="2:6">
      <c r="B49" s="14" t="s">
        <v>41</v>
      </c>
    </row>
    <row r="51" spans="2:6">
      <c r="B51" s="26" t="s">
        <v>49</v>
      </c>
      <c r="C51" s="26"/>
      <c r="D51" s="28"/>
      <c r="E51" s="26"/>
      <c r="F51" s="26"/>
    </row>
    <row r="52" spans="2:6">
      <c r="B52" s="14" t="s">
        <v>37</v>
      </c>
      <c r="C52" s="14" t="s">
        <v>37</v>
      </c>
      <c r="E52" s="14"/>
    </row>
    <row r="53" spans="2:6">
      <c r="B53" s="14" t="s">
        <v>38</v>
      </c>
      <c r="C53" s="14" t="s">
        <v>38</v>
      </c>
      <c r="E53" s="14"/>
    </row>
    <row r="54" spans="2:6">
      <c r="B54" s="14"/>
      <c r="C54" s="14"/>
      <c r="E54" s="14"/>
    </row>
  </sheetData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topLeftCell="A13" workbookViewId="0">
      <selection activeCell="O36" sqref="O36"/>
    </sheetView>
  </sheetViews>
  <sheetFormatPr baseColWidth="10" defaultRowHeight="14" x14ac:dyDescent="0"/>
  <cols>
    <col min="1" max="1" width="19" customWidth="1"/>
    <col min="2" max="2" width="15" bestFit="1" customWidth="1"/>
    <col min="3" max="3" width="5.83203125" customWidth="1"/>
    <col min="4" max="4" width="12.33203125" customWidth="1"/>
    <col min="5" max="5" width="9.5" customWidth="1"/>
    <col min="6" max="6" width="5.83203125" customWidth="1"/>
    <col min="7" max="7" width="11.6640625" customWidth="1"/>
    <col min="8" max="8" width="10.1640625" customWidth="1"/>
  </cols>
  <sheetData>
    <row r="1" spans="1:8">
      <c r="A1" s="37" t="s">
        <v>57</v>
      </c>
      <c r="B1" s="37" t="s">
        <v>56</v>
      </c>
    </row>
    <row r="2" spans="1:8">
      <c r="B2" t="s">
        <v>20</v>
      </c>
      <c r="D2" t="s">
        <v>62</v>
      </c>
      <c r="E2" t="s">
        <v>18</v>
      </c>
      <c r="G2" t="s">
        <v>63</v>
      </c>
      <c r="H2" t="s">
        <v>52</v>
      </c>
    </row>
    <row r="3" spans="1:8">
      <c r="A3" s="37" t="s">
        <v>51</v>
      </c>
      <c r="B3" t="s">
        <v>19</v>
      </c>
      <c r="C3" t="s">
        <v>21</v>
      </c>
      <c r="E3" t="s">
        <v>19</v>
      </c>
      <c r="F3" t="s">
        <v>21</v>
      </c>
    </row>
    <row r="4" spans="1:8">
      <c r="A4" s="38" t="s">
        <v>59</v>
      </c>
      <c r="B4" s="31">
        <v>1517.1333333333332</v>
      </c>
      <c r="C4" s="31">
        <v>869.94444444444434</v>
      </c>
      <c r="D4" s="31">
        <v>1193.538888888889</v>
      </c>
      <c r="E4" s="31">
        <v>1813.3333333333333</v>
      </c>
      <c r="F4" s="31">
        <v>973.61111111111097</v>
      </c>
      <c r="G4" s="31">
        <v>1393.4722222222224</v>
      </c>
      <c r="H4" s="31">
        <v>1293.5055555555557</v>
      </c>
    </row>
    <row r="5" spans="1:8">
      <c r="A5" s="38" t="s">
        <v>54</v>
      </c>
      <c r="B5" s="31">
        <v>1272</v>
      </c>
      <c r="C5" s="31">
        <v>1013.1666666666666</v>
      </c>
      <c r="D5" s="31">
        <v>1142.5833333333333</v>
      </c>
      <c r="E5" s="31">
        <v>1493.3333333333333</v>
      </c>
      <c r="F5" s="31">
        <v>1077.8333333333333</v>
      </c>
      <c r="G5" s="31">
        <v>1285.5833333333333</v>
      </c>
      <c r="H5" s="31">
        <v>1214.0833333333333</v>
      </c>
    </row>
    <row r="6" spans="1:8">
      <c r="A6" s="38" t="s">
        <v>60</v>
      </c>
      <c r="B6" s="31">
        <v>1875.5999999999997</v>
      </c>
      <c r="C6" s="31">
        <v>1115.7777777777778</v>
      </c>
      <c r="D6" s="31">
        <v>1495.6888888888886</v>
      </c>
      <c r="E6" s="31">
        <v>1923.6666666666667</v>
      </c>
      <c r="F6" s="31">
        <v>878.72222222222217</v>
      </c>
      <c r="G6" s="31">
        <v>1401.1944444444443</v>
      </c>
      <c r="H6" s="31">
        <v>1448.4416666666668</v>
      </c>
    </row>
    <row r="7" spans="1:8">
      <c r="A7" s="38" t="s">
        <v>61</v>
      </c>
      <c r="B7" s="31"/>
      <c r="C7" s="31">
        <v>1165.2222222222222</v>
      </c>
      <c r="D7" s="31">
        <v>1165.2222222222222</v>
      </c>
      <c r="E7" s="31"/>
      <c r="F7" s="31">
        <v>1117.6666666666667</v>
      </c>
      <c r="G7" s="31">
        <v>1117.6666666666667</v>
      </c>
      <c r="H7" s="31">
        <v>1141.4444444444443</v>
      </c>
    </row>
    <row r="8" spans="1:8">
      <c r="A8" s="38" t="s">
        <v>52</v>
      </c>
      <c r="B8" s="31">
        <v>1554.9111111111113</v>
      </c>
      <c r="C8" s="31">
        <v>1041.0277777777776</v>
      </c>
      <c r="D8" s="31">
        <v>1261.2634920634921</v>
      </c>
      <c r="E8" s="31">
        <v>1743.4444444444446</v>
      </c>
      <c r="F8" s="31">
        <v>1011.9583333333334</v>
      </c>
      <c r="G8" s="31">
        <v>1325.452380952381</v>
      </c>
      <c r="H8" s="31">
        <v>1293.3579365079365</v>
      </c>
    </row>
    <row r="11" spans="1:8">
      <c r="A11" s="37" t="s">
        <v>58</v>
      </c>
      <c r="B11" s="37" t="s">
        <v>56</v>
      </c>
    </row>
    <row r="12" spans="1:8">
      <c r="B12" t="s">
        <v>20</v>
      </c>
      <c r="D12" t="s">
        <v>62</v>
      </c>
      <c r="E12" t="s">
        <v>18</v>
      </c>
      <c r="G12" t="s">
        <v>63</v>
      </c>
      <c r="H12" t="s">
        <v>52</v>
      </c>
    </row>
    <row r="13" spans="1:8">
      <c r="A13" s="37" t="s">
        <v>51</v>
      </c>
      <c r="B13" t="s">
        <v>19</v>
      </c>
      <c r="C13" t="s">
        <v>21</v>
      </c>
      <c r="E13" t="s">
        <v>19</v>
      </c>
      <c r="F13" t="s">
        <v>21</v>
      </c>
    </row>
    <row r="14" spans="1:8">
      <c r="A14" s="38" t="s">
        <v>59</v>
      </c>
      <c r="B14" s="31">
        <v>317.18551879512762</v>
      </c>
      <c r="C14" s="31">
        <v>94.048647774161651</v>
      </c>
      <c r="D14" s="31">
        <v>411.62696457224837</v>
      </c>
      <c r="E14" s="31">
        <v>321.65387193897391</v>
      </c>
      <c r="F14" s="31">
        <v>109.98514209420097</v>
      </c>
      <c r="G14" s="31">
        <v>507.70385174240488</v>
      </c>
      <c r="H14" s="31">
        <v>452.86158918175931</v>
      </c>
    </row>
    <row r="15" spans="1:8">
      <c r="A15" s="38" t="s">
        <v>54</v>
      </c>
      <c r="B15" s="31">
        <v>248.29667738413301</v>
      </c>
      <c r="C15" s="31">
        <v>238.71920976559682</v>
      </c>
      <c r="D15" s="31">
        <v>259.91084774933478</v>
      </c>
      <c r="E15" s="31">
        <v>88.289146180791406</v>
      </c>
      <c r="F15" s="31">
        <v>324.35273151993687</v>
      </c>
      <c r="G15" s="31">
        <v>311.43529361829087</v>
      </c>
      <c r="H15" s="31">
        <v>283.49682609165222</v>
      </c>
    </row>
    <row r="16" spans="1:8">
      <c r="A16" s="38" t="s">
        <v>60</v>
      </c>
      <c r="B16" s="31">
        <v>262.78424610315102</v>
      </c>
      <c r="C16" s="31">
        <v>198.09126217011152</v>
      </c>
      <c r="D16" s="31">
        <v>465.31411548982192</v>
      </c>
      <c r="E16" s="31">
        <v>204.06825655484141</v>
      </c>
      <c r="F16" s="31">
        <v>225.55821700673937</v>
      </c>
      <c r="G16" s="31">
        <v>603.80527707997851</v>
      </c>
      <c r="H16" s="31">
        <v>516.30486004888576</v>
      </c>
    </row>
    <row r="17" spans="1:8">
      <c r="A17" s="38" t="s">
        <v>61</v>
      </c>
      <c r="B17" s="31"/>
      <c r="C17" s="31">
        <v>203.86367540135325</v>
      </c>
      <c r="D17" s="31">
        <v>203.86367540135325</v>
      </c>
      <c r="E17" s="31"/>
      <c r="F17" s="31">
        <v>77.334231316624951</v>
      </c>
      <c r="G17" s="31">
        <v>77.334231316624951</v>
      </c>
      <c r="H17" s="31">
        <v>140.33834775944902</v>
      </c>
    </row>
    <row r="18" spans="1:8">
      <c r="A18" s="38" t="s">
        <v>52</v>
      </c>
      <c r="B18" s="31">
        <v>356.29141318745104</v>
      </c>
      <c r="C18" s="31">
        <v>201.45782867391162</v>
      </c>
      <c r="D18" s="31">
        <v>375.50578881538223</v>
      </c>
      <c r="E18" s="31">
        <v>275.12731194444831</v>
      </c>
      <c r="F18" s="31">
        <v>202.8267176655724</v>
      </c>
      <c r="G18" s="31">
        <v>436.45642706936837</v>
      </c>
      <c r="H18" s="31">
        <v>403.43762006332378</v>
      </c>
    </row>
    <row r="22" spans="1:8">
      <c r="A22" s="39"/>
      <c r="B22" s="39" t="s">
        <v>20</v>
      </c>
      <c r="C22" s="39"/>
      <c r="D22" s="39" t="s">
        <v>18</v>
      </c>
      <c r="E22" s="39"/>
    </row>
    <row r="23" spans="1:8">
      <c r="A23" s="40"/>
      <c r="B23" s="40" t="s">
        <v>19</v>
      </c>
      <c r="C23" s="40" t="s">
        <v>21</v>
      </c>
      <c r="D23" s="40" t="s">
        <v>19</v>
      </c>
      <c r="E23" s="40" t="s">
        <v>21</v>
      </c>
    </row>
    <row r="24" spans="1:8">
      <c r="A24" s="38" t="s">
        <v>59</v>
      </c>
      <c r="B24" s="31">
        <v>1517.1333333333332</v>
      </c>
      <c r="C24" s="31">
        <v>869.94444444444434</v>
      </c>
      <c r="D24" s="31">
        <v>1813.3333333333333</v>
      </c>
      <c r="E24" s="31">
        <v>973.61111111111097</v>
      </c>
    </row>
    <row r="25" spans="1:8">
      <c r="A25" s="38" t="s">
        <v>54</v>
      </c>
      <c r="B25" s="31">
        <v>1272</v>
      </c>
      <c r="C25" s="31">
        <v>1013.1666666666666</v>
      </c>
      <c r="D25" s="31">
        <v>1493.3333333333333</v>
      </c>
      <c r="E25" s="31">
        <v>1077.8333333333333</v>
      </c>
    </row>
    <row r="26" spans="1:8">
      <c r="A26" s="38" t="s">
        <v>60</v>
      </c>
      <c r="B26" s="31">
        <v>1875.5999999999997</v>
      </c>
      <c r="C26" s="31">
        <v>1115.7777777777778</v>
      </c>
      <c r="D26" s="31">
        <v>1923.6666666666667</v>
      </c>
      <c r="E26" s="31">
        <v>878.72222222222217</v>
      </c>
    </row>
    <row r="27" spans="1:8">
      <c r="A27" s="38" t="s">
        <v>61</v>
      </c>
      <c r="B27" s="31"/>
      <c r="C27" s="31">
        <v>1165.2222222222222</v>
      </c>
      <c r="D27" s="31"/>
      <c r="E27" s="31">
        <v>1117.6666666666667</v>
      </c>
    </row>
    <row r="29" spans="1:8">
      <c r="A29" s="39"/>
      <c r="B29" s="39" t="s">
        <v>20</v>
      </c>
      <c r="C29" s="39"/>
      <c r="D29" s="39" t="s">
        <v>18</v>
      </c>
      <c r="E29" s="39"/>
    </row>
    <row r="30" spans="1:8">
      <c r="A30" s="40" t="s">
        <v>51</v>
      </c>
      <c r="B30" s="40" t="s">
        <v>19</v>
      </c>
      <c r="C30" s="40" t="s">
        <v>21</v>
      </c>
      <c r="D30" s="40" t="s">
        <v>19</v>
      </c>
      <c r="E30" s="40" t="s">
        <v>21</v>
      </c>
    </row>
    <row r="31" spans="1:8">
      <c r="A31" s="38" t="s">
        <v>59</v>
      </c>
      <c r="B31" s="31">
        <v>317.18551879512762</v>
      </c>
      <c r="C31" s="31">
        <v>94.048647774161651</v>
      </c>
      <c r="D31" s="31">
        <v>321.65387193897391</v>
      </c>
      <c r="E31" s="31">
        <v>109.98514209420097</v>
      </c>
    </row>
    <row r="32" spans="1:8">
      <c r="A32" s="38" t="s">
        <v>54</v>
      </c>
      <c r="B32" s="31">
        <v>248.29667738413301</v>
      </c>
      <c r="C32" s="31">
        <v>238.71920976559682</v>
      </c>
      <c r="D32" s="31">
        <v>88.289146180791406</v>
      </c>
      <c r="E32" s="31">
        <v>324.35273151993687</v>
      </c>
    </row>
    <row r="33" spans="1:5">
      <c r="A33" s="38" t="s">
        <v>60</v>
      </c>
      <c r="B33" s="31">
        <v>262.78424610315102</v>
      </c>
      <c r="C33" s="31">
        <v>198.09126217011152</v>
      </c>
      <c r="D33" s="31">
        <v>204.06825655484141</v>
      </c>
      <c r="E33" s="31">
        <v>225.55821700673937</v>
      </c>
    </row>
    <row r="34" spans="1:5">
      <c r="A34" s="38" t="s">
        <v>61</v>
      </c>
      <c r="B34" s="31"/>
      <c r="C34" s="31">
        <v>203.86367540135325</v>
      </c>
      <c r="D34" s="31"/>
      <c r="E34" s="31">
        <v>77.334231316624951</v>
      </c>
    </row>
    <row r="37" spans="1:5">
      <c r="A37" s="39"/>
      <c r="B37" s="39" t="s">
        <v>20</v>
      </c>
      <c r="C37" s="39"/>
      <c r="D37" s="39" t="s">
        <v>18</v>
      </c>
      <c r="E37" s="39"/>
    </row>
    <row r="38" spans="1:5">
      <c r="A38" s="40" t="s">
        <v>51</v>
      </c>
      <c r="B38" s="40" t="s">
        <v>19</v>
      </c>
      <c r="C38" s="40" t="s">
        <v>21</v>
      </c>
      <c r="D38" s="40" t="s">
        <v>19</v>
      </c>
      <c r="E38" s="40" t="s">
        <v>21</v>
      </c>
    </row>
    <row r="39" spans="1:5">
      <c r="A39" s="38" t="s">
        <v>59</v>
      </c>
      <c r="B39" s="31">
        <f>B31/SQRT(3)</f>
        <v>183.12714465941804</v>
      </c>
      <c r="C39" s="31">
        <f t="shared" ref="C39:E39" si="0">C31/SQRT(3)</f>
        <v>54.29901210933253</v>
      </c>
      <c r="D39" s="31">
        <f t="shared" si="0"/>
        <v>185.706949549852</v>
      </c>
      <c r="E39" s="31">
        <f t="shared" si="0"/>
        <v>63.499951394946173</v>
      </c>
    </row>
    <row r="40" spans="1:5">
      <c r="A40" s="38" t="s">
        <v>54</v>
      </c>
      <c r="B40" s="31">
        <f t="shared" ref="B40:E42" si="1">B32/SQRT(3)</f>
        <v>143.35415352661886</v>
      </c>
      <c r="C40" s="31">
        <f t="shared" si="1"/>
        <v>137.82460001890206</v>
      </c>
      <c r="D40" s="31">
        <f t="shared" si="1"/>
        <v>50.973762314002137</v>
      </c>
      <c r="E40" s="31">
        <f t="shared" si="1"/>
        <v>187.26513685542596</v>
      </c>
    </row>
    <row r="41" spans="1:5">
      <c r="A41" s="38" t="s">
        <v>60</v>
      </c>
      <c r="B41" s="31">
        <f t="shared" si="1"/>
        <v>151.71855522644711</v>
      </c>
      <c r="C41" s="31">
        <f t="shared" si="1"/>
        <v>114.36804353802663</v>
      </c>
      <c r="D41" s="31">
        <f t="shared" si="1"/>
        <v>117.8188628549953</v>
      </c>
      <c r="E41" s="31">
        <f t="shared" si="1"/>
        <v>130.226097306773</v>
      </c>
    </row>
    <row r="42" spans="1:5">
      <c r="A42" s="38" t="s">
        <v>61</v>
      </c>
      <c r="B42" s="31"/>
      <c r="C42" s="31">
        <f t="shared" si="1"/>
        <v>117.7007478709578</v>
      </c>
      <c r="D42" s="31"/>
      <c r="E42" s="31">
        <f t="shared" si="1"/>
        <v>44.648939268226208</v>
      </c>
    </row>
  </sheetData>
  <pageMargins left="0.75" right="0.75" top="1" bottom="1" header="0.5" footer="0.5"/>
  <pageSetup paperSize="9" orientation="portrait" horizontalDpi="4294967292" verticalDpi="4294967292"/>
  <drawing r:id="rId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3"/>
  <sheetViews>
    <sheetView topLeftCell="E1" workbookViewId="0">
      <selection activeCell="G31" sqref="G31"/>
    </sheetView>
  </sheetViews>
  <sheetFormatPr baseColWidth="10" defaultColWidth="8.83203125" defaultRowHeight="14" x14ac:dyDescent="0"/>
  <cols>
    <col min="1" max="1" width="5.1640625" bestFit="1" customWidth="1"/>
    <col min="2" max="2" width="14.33203125" customWidth="1"/>
    <col min="3" max="3" width="9.33203125" customWidth="1"/>
    <col min="4" max="4" width="12.1640625" style="16" bestFit="1" customWidth="1"/>
    <col min="5" max="6" width="14.1640625" style="16" customWidth="1"/>
    <col min="7" max="7" width="15.1640625" style="16" bestFit="1" customWidth="1"/>
    <col min="8" max="8" width="22.6640625" style="7" customWidth="1"/>
    <col min="9" max="9" width="21" style="16" customWidth="1"/>
    <col min="10" max="10" width="20" style="16" customWidth="1"/>
    <col min="11" max="11" width="16.5" style="16" customWidth="1"/>
    <col min="12" max="12" width="17.5" style="16" bestFit="1" customWidth="1"/>
    <col min="13" max="13" width="18.83203125" style="16" bestFit="1" customWidth="1"/>
    <col min="14" max="14" width="16.6640625" style="16" bestFit="1" customWidth="1"/>
    <col min="15" max="15" width="12.6640625" customWidth="1"/>
    <col min="16" max="16" width="16.5" customWidth="1"/>
    <col min="17" max="17" width="22.5" customWidth="1"/>
    <col min="18" max="18" width="18" customWidth="1"/>
    <col min="19" max="19" width="20.1640625" style="17" customWidth="1"/>
    <col min="20" max="20" width="13.83203125" style="17" bestFit="1" customWidth="1"/>
    <col min="21" max="21" width="13.83203125" style="17" customWidth="1"/>
    <col min="22" max="22" width="15.6640625" bestFit="1" customWidth="1"/>
    <col min="23" max="23" width="14.33203125" customWidth="1"/>
    <col min="24" max="24" width="14.6640625" customWidth="1"/>
    <col min="25" max="25" width="8" bestFit="1" customWidth="1"/>
    <col min="26" max="26" width="12.5" customWidth="1"/>
    <col min="27" max="27" width="17.5" customWidth="1"/>
    <col min="28" max="29" width="14.1640625" customWidth="1"/>
    <col min="30" max="30" width="14.33203125" customWidth="1"/>
    <col min="31" max="31" width="17.6640625" bestFit="1" customWidth="1"/>
    <col min="32" max="32" width="12.1640625" style="15" bestFit="1" customWidth="1"/>
    <col min="33" max="33" width="15.1640625" bestFit="1" customWidth="1"/>
    <col min="34" max="34" width="8" bestFit="1" customWidth="1"/>
  </cols>
  <sheetData>
    <row r="1" spans="1:31" s="7" customFormat="1">
      <c r="A1" s="1" t="s">
        <v>0</v>
      </c>
      <c r="B1" s="1" t="s">
        <v>14</v>
      </c>
      <c r="C1" s="1" t="s">
        <v>33</v>
      </c>
      <c r="D1" s="1" t="s">
        <v>7</v>
      </c>
      <c r="E1" s="2" t="s">
        <v>22</v>
      </c>
      <c r="F1" s="2" t="s">
        <v>48</v>
      </c>
      <c r="G1" s="3" t="s">
        <v>23</v>
      </c>
      <c r="H1" s="27" t="s">
        <v>42</v>
      </c>
      <c r="I1" s="4" t="s">
        <v>34</v>
      </c>
      <c r="J1" s="3" t="s">
        <v>35</v>
      </c>
      <c r="K1" s="5" t="s">
        <v>44</v>
      </c>
      <c r="L1" s="18" t="s">
        <v>26</v>
      </c>
      <c r="M1" s="6" t="s">
        <v>1</v>
      </c>
      <c r="N1" s="3" t="s">
        <v>36</v>
      </c>
      <c r="O1" s="4" t="s">
        <v>27</v>
      </c>
      <c r="P1" s="1" t="s">
        <v>28</v>
      </c>
      <c r="Q1" s="3" t="s">
        <v>29</v>
      </c>
      <c r="R1" s="3" t="s">
        <v>45</v>
      </c>
      <c r="S1" s="18" t="s">
        <v>17</v>
      </c>
      <c r="T1" s="1" t="s">
        <v>46</v>
      </c>
      <c r="U1" s="3" t="s">
        <v>12</v>
      </c>
      <c r="V1" s="1" t="s">
        <v>30</v>
      </c>
      <c r="W1" s="3" t="s">
        <v>31</v>
      </c>
      <c r="X1" s="3" t="s">
        <v>32</v>
      </c>
      <c r="Y1" s="5" t="s">
        <v>50</v>
      </c>
      <c r="AD1" s="3"/>
      <c r="AE1" s="3"/>
    </row>
    <row r="2" spans="1:31">
      <c r="A2">
        <v>1</v>
      </c>
      <c r="B2" t="s">
        <v>5</v>
      </c>
      <c r="C2">
        <v>4</v>
      </c>
      <c r="D2" t="s">
        <v>54</v>
      </c>
      <c r="E2" s="36">
        <v>46</v>
      </c>
      <c r="F2" s="31">
        <f>E2/5</f>
        <v>9.1999999999999993</v>
      </c>
      <c r="G2" s="9">
        <v>341</v>
      </c>
      <c r="H2" s="10">
        <v>621</v>
      </c>
      <c r="I2" s="11">
        <v>12.55</v>
      </c>
      <c r="J2" s="9">
        <v>1.0900000000000001</v>
      </c>
      <c r="K2" s="24">
        <f>J2/I2</f>
        <v>8.6852589641434261E-2</v>
      </c>
      <c r="L2" s="12">
        <v>14.5</v>
      </c>
      <c r="M2" s="13">
        <v>0.8</v>
      </c>
      <c r="N2" s="10">
        <v>31.5</v>
      </c>
      <c r="O2">
        <v>21.9</v>
      </c>
      <c r="P2">
        <v>9.6</v>
      </c>
      <c r="Q2" s="11">
        <v>1.9100000000000001</v>
      </c>
      <c r="R2">
        <v>19.850000000000001</v>
      </c>
      <c r="S2" s="12">
        <v>37.299999999999997</v>
      </c>
      <c r="T2">
        <v>213.89999999999998</v>
      </c>
      <c r="U2" s="33">
        <f>T2*10/5</f>
        <v>427.8</v>
      </c>
      <c r="W2" s="8">
        <v>29</v>
      </c>
      <c r="X2" s="8">
        <v>37</v>
      </c>
      <c r="Y2" s="35">
        <v>9.6999999999999993</v>
      </c>
      <c r="AD2" s="14"/>
      <c r="AE2" s="11"/>
    </row>
    <row r="3" spans="1:31">
      <c r="A3">
        <v>2</v>
      </c>
      <c r="B3" t="s">
        <v>5</v>
      </c>
      <c r="C3">
        <v>4</v>
      </c>
      <c r="D3" t="s">
        <v>54</v>
      </c>
      <c r="E3" s="36">
        <v>60</v>
      </c>
      <c r="F3" s="31">
        <f t="shared" ref="F3:F28" si="0">E3/5</f>
        <v>12</v>
      </c>
      <c r="G3" s="9">
        <v>479.1</v>
      </c>
      <c r="H3" s="10">
        <v>915</v>
      </c>
      <c r="I3" s="11">
        <v>14.41</v>
      </c>
      <c r="J3" s="9">
        <v>1.45</v>
      </c>
      <c r="K3" s="24">
        <f t="shared" ref="K3:K28" si="1">J3/I3</f>
        <v>0.10062456627342123</v>
      </c>
      <c r="L3" s="12">
        <v>12.34</v>
      </c>
      <c r="M3" s="13">
        <v>1.2269938650306749</v>
      </c>
      <c r="N3" s="10">
        <v>19</v>
      </c>
      <c r="O3">
        <v>8.1999999999999993</v>
      </c>
      <c r="P3">
        <v>10.8</v>
      </c>
      <c r="Q3" s="11">
        <v>1.59</v>
      </c>
      <c r="R3">
        <v>7.65</v>
      </c>
      <c r="S3" s="12">
        <v>34.6</v>
      </c>
      <c r="T3">
        <v>876.19999999999993</v>
      </c>
      <c r="U3" s="33">
        <f t="shared" ref="U3:U28" si="2">T3*10/5</f>
        <v>1752.4</v>
      </c>
      <c r="W3" s="8">
        <v>29</v>
      </c>
      <c r="X3" s="8">
        <v>37</v>
      </c>
      <c r="Y3" s="35">
        <v>10.199999999999999</v>
      </c>
      <c r="AD3" s="14"/>
      <c r="AE3" s="11"/>
    </row>
    <row r="4" spans="1:31">
      <c r="A4">
        <v>3</v>
      </c>
      <c r="B4" t="s">
        <v>5</v>
      </c>
      <c r="C4">
        <v>4</v>
      </c>
      <c r="D4" t="s">
        <v>54</v>
      </c>
      <c r="E4" s="36">
        <v>48</v>
      </c>
      <c r="F4" s="31">
        <f t="shared" si="0"/>
        <v>9.6</v>
      </c>
      <c r="G4" s="9">
        <v>255.3</v>
      </c>
      <c r="H4" s="10">
        <v>702</v>
      </c>
      <c r="I4" s="11">
        <v>11.43</v>
      </c>
      <c r="J4" s="9">
        <v>1.46</v>
      </c>
      <c r="K4" s="24">
        <f t="shared" si="1"/>
        <v>0.12773403324584426</v>
      </c>
      <c r="L4" s="12">
        <v>12.34</v>
      </c>
      <c r="M4" s="13">
        <v>3.8461538461538463</v>
      </c>
      <c r="N4" s="10">
        <v>20</v>
      </c>
      <c r="O4">
        <v>15.1</v>
      </c>
      <c r="P4">
        <v>4.9000000000000004</v>
      </c>
      <c r="Q4" s="11">
        <v>1.05</v>
      </c>
      <c r="R4">
        <v>14.55</v>
      </c>
      <c r="S4" s="12">
        <v>50.2</v>
      </c>
      <c r="T4">
        <v>1271.3</v>
      </c>
      <c r="U4" s="33">
        <f>T4*10/5</f>
        <v>2542.6</v>
      </c>
      <c r="W4" s="8">
        <v>29</v>
      </c>
      <c r="X4" s="8">
        <v>37</v>
      </c>
      <c r="Y4" s="35">
        <v>11.4</v>
      </c>
      <c r="AD4" s="14"/>
      <c r="AE4" s="11"/>
    </row>
    <row r="5" spans="1:31">
      <c r="A5">
        <v>1</v>
      </c>
      <c r="B5" t="s">
        <v>2</v>
      </c>
      <c r="C5">
        <v>2</v>
      </c>
      <c r="D5" t="s">
        <v>54</v>
      </c>
      <c r="E5" s="36">
        <v>51</v>
      </c>
      <c r="F5" s="31">
        <f t="shared" si="0"/>
        <v>10.199999999999999</v>
      </c>
      <c r="G5" s="9">
        <v>335.8</v>
      </c>
      <c r="H5" s="10">
        <v>806</v>
      </c>
      <c r="I5" s="11">
        <v>22.9</v>
      </c>
      <c r="J5" s="9">
        <v>1.2</v>
      </c>
      <c r="K5" s="24">
        <f t="shared" si="1"/>
        <v>5.2401746724890834E-2</v>
      </c>
      <c r="L5" s="12">
        <v>17.28</v>
      </c>
      <c r="M5" s="13">
        <v>0</v>
      </c>
      <c r="N5" s="10">
        <v>19.5</v>
      </c>
      <c r="O5">
        <v>12.8</v>
      </c>
      <c r="P5">
        <v>6.7</v>
      </c>
      <c r="Q5" s="11">
        <v>2.2399999999999998</v>
      </c>
      <c r="R5">
        <v>10.040000000000001</v>
      </c>
      <c r="S5" s="12">
        <v>37</v>
      </c>
      <c r="T5">
        <v>842.3</v>
      </c>
      <c r="U5" s="33">
        <f t="shared" si="2"/>
        <v>1684.6</v>
      </c>
      <c r="W5" s="8">
        <v>29</v>
      </c>
      <c r="X5" s="8">
        <v>37</v>
      </c>
      <c r="Y5" s="35">
        <v>10.3</v>
      </c>
      <c r="AD5" s="14"/>
      <c r="AE5" s="11"/>
    </row>
    <row r="6" spans="1:31">
      <c r="A6">
        <v>2</v>
      </c>
      <c r="B6" t="s">
        <v>2</v>
      </c>
      <c r="C6">
        <v>2</v>
      </c>
      <c r="D6" t="s">
        <v>54</v>
      </c>
      <c r="E6" s="36">
        <v>47</v>
      </c>
      <c r="F6" s="31">
        <f t="shared" si="0"/>
        <v>9.4</v>
      </c>
      <c r="G6" s="9">
        <v>343.2</v>
      </c>
      <c r="H6" s="10">
        <v>872</v>
      </c>
      <c r="I6" s="11">
        <v>17</v>
      </c>
      <c r="J6" s="9">
        <v>1.03</v>
      </c>
      <c r="K6" s="24">
        <f t="shared" si="1"/>
        <v>6.0588235294117651E-2</v>
      </c>
      <c r="L6" s="12">
        <v>13.4</v>
      </c>
      <c r="M6" s="13">
        <v>0.79365079365079361</v>
      </c>
      <c r="N6" s="10">
        <v>27.3</v>
      </c>
      <c r="O6">
        <v>19.399999999999999</v>
      </c>
      <c r="P6">
        <v>7.9</v>
      </c>
      <c r="Q6" s="11">
        <v>2.77</v>
      </c>
      <c r="R6">
        <v>15.110000000000003</v>
      </c>
      <c r="S6" s="12">
        <v>34.1</v>
      </c>
      <c r="T6">
        <v>656.3</v>
      </c>
      <c r="U6" s="33">
        <f t="shared" si="2"/>
        <v>1312.6</v>
      </c>
      <c r="W6" s="8">
        <v>29</v>
      </c>
      <c r="X6" s="8">
        <v>37</v>
      </c>
      <c r="Y6" s="35">
        <v>10.199999999999999</v>
      </c>
      <c r="AD6" s="14"/>
      <c r="AE6" s="11"/>
    </row>
    <row r="7" spans="1:31">
      <c r="A7">
        <v>3</v>
      </c>
      <c r="B7" t="s">
        <v>2</v>
      </c>
      <c r="C7">
        <v>2</v>
      </c>
      <c r="D7" t="s">
        <v>54</v>
      </c>
      <c r="E7" s="36">
        <v>49</v>
      </c>
      <c r="F7" s="31">
        <f t="shared" si="0"/>
        <v>9.8000000000000007</v>
      </c>
      <c r="G7" s="9">
        <v>529.6</v>
      </c>
      <c r="H7" s="10">
        <v>1356</v>
      </c>
      <c r="I7" s="11">
        <v>13.51</v>
      </c>
      <c r="J7" s="9">
        <v>1.04</v>
      </c>
      <c r="K7" s="24">
        <f t="shared" si="1"/>
        <v>7.6980014803849001E-2</v>
      </c>
      <c r="L7" s="12">
        <v>14.95</v>
      </c>
      <c r="M7" s="13">
        <v>0.76335877862595414</v>
      </c>
      <c r="N7" s="10">
        <v>15.3</v>
      </c>
      <c r="O7">
        <v>11.8</v>
      </c>
      <c r="P7">
        <v>3.5</v>
      </c>
      <c r="Q7" s="11">
        <v>0.86999999999999988</v>
      </c>
      <c r="R7">
        <v>11.18</v>
      </c>
      <c r="S7" s="12">
        <v>36.200000000000003</v>
      </c>
      <c r="T7">
        <v>652.6</v>
      </c>
      <c r="U7" s="33">
        <f t="shared" si="2"/>
        <v>1305.2</v>
      </c>
      <c r="W7" s="8">
        <v>29</v>
      </c>
      <c r="X7" s="8">
        <v>37</v>
      </c>
      <c r="Y7" s="35">
        <v>10.7</v>
      </c>
      <c r="AD7" s="14"/>
      <c r="AE7" s="11"/>
    </row>
    <row r="8" spans="1:31">
      <c r="A8">
        <v>1</v>
      </c>
      <c r="B8" t="s">
        <v>3</v>
      </c>
      <c r="C8">
        <v>3</v>
      </c>
      <c r="D8" t="s">
        <v>54</v>
      </c>
      <c r="E8" s="36">
        <v>45</v>
      </c>
      <c r="F8" s="31">
        <f t="shared" si="0"/>
        <v>9</v>
      </c>
      <c r="G8" s="9">
        <v>300</v>
      </c>
      <c r="H8" s="10">
        <v>591</v>
      </c>
      <c r="I8" s="11">
        <v>9.620000000000001</v>
      </c>
      <c r="J8" s="9">
        <v>0.57000000000000006</v>
      </c>
      <c r="K8" s="24">
        <f t="shared" si="1"/>
        <v>5.9251559251559255E-2</v>
      </c>
      <c r="L8" s="12">
        <v>19.350000000000001</v>
      </c>
      <c r="M8" s="13">
        <v>0.81967213114754101</v>
      </c>
      <c r="N8" s="10">
        <v>26.8</v>
      </c>
      <c r="O8">
        <v>8.5</v>
      </c>
      <c r="P8">
        <v>18.3</v>
      </c>
      <c r="Q8" s="11">
        <v>6.4799999999999995</v>
      </c>
      <c r="R8">
        <v>8.56</v>
      </c>
      <c r="S8" s="12">
        <v>35.799999999999997</v>
      </c>
      <c r="T8">
        <v>848.7</v>
      </c>
      <c r="U8" s="33">
        <f t="shared" si="2"/>
        <v>1697.4</v>
      </c>
      <c r="W8" s="8">
        <v>22</v>
      </c>
      <c r="X8" s="8">
        <v>30</v>
      </c>
      <c r="Y8" s="35">
        <v>9.3000000000000007</v>
      </c>
      <c r="AD8" s="14"/>
      <c r="AE8" s="11"/>
    </row>
    <row r="9" spans="1:31">
      <c r="A9">
        <v>2</v>
      </c>
      <c r="B9" t="s">
        <v>3</v>
      </c>
      <c r="C9">
        <v>3</v>
      </c>
      <c r="D9" t="s">
        <v>54</v>
      </c>
      <c r="E9" s="36">
        <v>41</v>
      </c>
      <c r="F9" s="31">
        <f t="shared" si="0"/>
        <v>8.1999999999999993</v>
      </c>
      <c r="G9" s="9">
        <v>377.8</v>
      </c>
      <c r="H9" s="10">
        <v>997</v>
      </c>
      <c r="I9" s="11">
        <v>22.39</v>
      </c>
      <c r="J9" s="9">
        <v>0.67999999999999994</v>
      </c>
      <c r="K9" s="24">
        <f t="shared" si="1"/>
        <v>3.0370701205895485E-2</v>
      </c>
      <c r="L9" s="12">
        <v>29.07</v>
      </c>
      <c r="M9" s="13">
        <v>0.89285714285714279</v>
      </c>
      <c r="N9" s="10">
        <v>19.3</v>
      </c>
      <c r="O9">
        <v>14.1</v>
      </c>
      <c r="P9">
        <v>5.2</v>
      </c>
      <c r="Q9" s="11">
        <v>2.2000000000000002</v>
      </c>
      <c r="R9">
        <v>13.459999999999999</v>
      </c>
      <c r="S9" s="12">
        <v>46</v>
      </c>
      <c r="T9">
        <v>1166.9000000000001</v>
      </c>
      <c r="U9" s="33">
        <f t="shared" si="2"/>
        <v>2333.8000000000002</v>
      </c>
      <c r="W9" s="8">
        <v>22</v>
      </c>
      <c r="X9" s="8">
        <v>30</v>
      </c>
      <c r="Y9" s="35">
        <v>9.1999999999999993</v>
      </c>
      <c r="AD9" s="14"/>
      <c r="AE9" s="11"/>
    </row>
    <row r="10" spans="1:31">
      <c r="A10">
        <v>3</v>
      </c>
      <c r="B10" t="s">
        <v>3</v>
      </c>
      <c r="C10">
        <v>3</v>
      </c>
      <c r="D10" t="s">
        <v>54</v>
      </c>
      <c r="E10" s="36">
        <v>47</v>
      </c>
      <c r="F10" s="31">
        <f t="shared" si="0"/>
        <v>9.4</v>
      </c>
      <c r="G10" s="9">
        <v>371.4</v>
      </c>
      <c r="H10" s="10">
        <v>1196</v>
      </c>
      <c r="I10" s="11">
        <v>13.930000000000001</v>
      </c>
      <c r="J10" s="9">
        <v>0.65999999999999992</v>
      </c>
      <c r="K10" s="24">
        <f t="shared" si="1"/>
        <v>4.7379755922469478E-2</v>
      </c>
      <c r="L10" s="12">
        <v>25.869999999999997</v>
      </c>
      <c r="M10" s="13">
        <v>0</v>
      </c>
      <c r="N10" s="10">
        <v>24.3</v>
      </c>
      <c r="O10">
        <v>19.8</v>
      </c>
      <c r="P10">
        <v>4.5</v>
      </c>
      <c r="Q10" s="11">
        <v>1.25</v>
      </c>
      <c r="R10">
        <v>18.690000000000001</v>
      </c>
      <c r="S10" s="12">
        <v>44.9</v>
      </c>
      <c r="T10">
        <v>975.80000000000007</v>
      </c>
      <c r="U10" s="33">
        <f t="shared" si="2"/>
        <v>1951.6</v>
      </c>
      <c r="W10" s="8">
        <v>22</v>
      </c>
      <c r="X10" s="8">
        <v>30</v>
      </c>
      <c r="Y10" s="35">
        <v>9.6</v>
      </c>
      <c r="AD10" s="14"/>
      <c r="AE10" s="11"/>
    </row>
    <row r="11" spans="1:31">
      <c r="A11">
        <v>1</v>
      </c>
      <c r="B11" t="s">
        <v>4</v>
      </c>
      <c r="C11">
        <v>1</v>
      </c>
      <c r="D11" t="s">
        <v>54</v>
      </c>
      <c r="E11" s="36">
        <v>47</v>
      </c>
      <c r="F11" s="31">
        <f t="shared" si="0"/>
        <v>9.4</v>
      </c>
      <c r="G11" s="9">
        <v>295</v>
      </c>
      <c r="H11" s="10">
        <v>885</v>
      </c>
      <c r="I11" s="11">
        <v>13.709999999999999</v>
      </c>
      <c r="J11" s="9">
        <v>0.7</v>
      </c>
      <c r="K11" s="24">
        <f t="shared" si="1"/>
        <v>5.1057622173595912E-2</v>
      </c>
      <c r="L11" s="12">
        <v>15.27</v>
      </c>
      <c r="M11" s="13">
        <v>4.6875</v>
      </c>
      <c r="N11" s="10">
        <v>25.4</v>
      </c>
      <c r="O11">
        <v>22.8</v>
      </c>
      <c r="P11">
        <v>2.6</v>
      </c>
      <c r="Q11" s="11">
        <v>0.45</v>
      </c>
      <c r="R11">
        <v>15.8</v>
      </c>
      <c r="S11" s="12">
        <v>29.2</v>
      </c>
      <c r="T11">
        <v>1172.5</v>
      </c>
      <c r="U11" s="33">
        <f t="shared" si="2"/>
        <v>2345</v>
      </c>
      <c r="W11" s="8">
        <v>25</v>
      </c>
      <c r="X11" s="8">
        <v>33</v>
      </c>
      <c r="Y11" s="35">
        <v>9.1999999999999993</v>
      </c>
      <c r="AD11" s="14"/>
      <c r="AE11" s="11"/>
    </row>
    <row r="12" spans="1:31">
      <c r="A12">
        <v>2</v>
      </c>
      <c r="B12" t="s">
        <v>4</v>
      </c>
      <c r="C12">
        <v>1</v>
      </c>
      <c r="D12" t="s">
        <v>54</v>
      </c>
      <c r="E12" s="36">
        <v>47</v>
      </c>
      <c r="F12" s="31">
        <f t="shared" si="0"/>
        <v>9.4</v>
      </c>
      <c r="G12" s="9">
        <v>402.1</v>
      </c>
      <c r="H12" s="10">
        <v>1419</v>
      </c>
      <c r="I12" s="11">
        <v>13.99</v>
      </c>
      <c r="J12" s="9">
        <v>0.73</v>
      </c>
      <c r="K12" s="24">
        <f t="shared" si="1"/>
        <v>5.2180128663330952E-2</v>
      </c>
      <c r="L12" s="12">
        <v>17.28</v>
      </c>
      <c r="M12" s="13">
        <v>1.5873015873015872</v>
      </c>
      <c r="N12" s="10">
        <v>29.5</v>
      </c>
      <c r="O12">
        <v>27.2</v>
      </c>
      <c r="P12">
        <v>2.2999999999999998</v>
      </c>
      <c r="Q12" s="11">
        <v>0.27999999999999997</v>
      </c>
      <c r="R12">
        <v>15.339999999999998</v>
      </c>
      <c r="S12" s="12">
        <v>29.2</v>
      </c>
      <c r="T12">
        <v>1474.9</v>
      </c>
      <c r="U12" s="33">
        <f t="shared" si="2"/>
        <v>2949.8</v>
      </c>
      <c r="W12" s="8">
        <v>25</v>
      </c>
      <c r="X12" s="8">
        <v>33</v>
      </c>
      <c r="Y12" s="35">
        <v>8.6999999999999993</v>
      </c>
      <c r="AD12" s="14"/>
      <c r="AE12" s="11"/>
    </row>
    <row r="13" spans="1:31">
      <c r="A13">
        <v>3</v>
      </c>
      <c r="B13" t="s">
        <v>4</v>
      </c>
      <c r="C13">
        <v>1</v>
      </c>
      <c r="D13" t="s">
        <v>54</v>
      </c>
      <c r="E13" s="36">
        <v>46</v>
      </c>
      <c r="F13" s="31">
        <f t="shared" si="0"/>
        <v>9.1999999999999993</v>
      </c>
      <c r="G13" s="9">
        <v>233.3</v>
      </c>
      <c r="H13" s="10">
        <v>562</v>
      </c>
      <c r="I13" s="11">
        <v>17.740000000000002</v>
      </c>
      <c r="J13" s="9">
        <v>0.72</v>
      </c>
      <c r="K13" s="24">
        <f t="shared" si="1"/>
        <v>4.0586245772266057E-2</v>
      </c>
      <c r="L13" s="12">
        <v>19.45</v>
      </c>
      <c r="M13" s="13">
        <v>0</v>
      </c>
      <c r="N13" s="10">
        <v>25.2</v>
      </c>
      <c r="O13">
        <v>23</v>
      </c>
      <c r="P13">
        <v>2.2000000000000002</v>
      </c>
      <c r="Q13" s="11">
        <v>0.5</v>
      </c>
      <c r="R13">
        <v>15.65</v>
      </c>
      <c r="S13" s="12">
        <v>28.1</v>
      </c>
      <c r="T13">
        <v>1116.5</v>
      </c>
      <c r="U13" s="33">
        <f t="shared" si="2"/>
        <v>2233</v>
      </c>
      <c r="W13" s="8">
        <v>25</v>
      </c>
      <c r="X13" s="8">
        <v>33</v>
      </c>
      <c r="Y13" s="35">
        <v>9.1999999999999993</v>
      </c>
      <c r="AD13" s="14"/>
      <c r="AE13" s="11"/>
    </row>
    <row r="14" spans="1:31">
      <c r="A14">
        <v>1</v>
      </c>
      <c r="B14" t="s">
        <v>5</v>
      </c>
      <c r="C14">
        <v>4</v>
      </c>
      <c r="D14" t="s">
        <v>55</v>
      </c>
      <c r="E14" s="36">
        <v>29</v>
      </c>
      <c r="F14" s="31">
        <f t="shared" si="0"/>
        <v>5.8</v>
      </c>
      <c r="G14" s="9">
        <v>338.3</v>
      </c>
      <c r="H14" s="10">
        <v>426</v>
      </c>
      <c r="I14" s="11">
        <v>11.440000000000001</v>
      </c>
      <c r="J14" s="9">
        <v>0.97</v>
      </c>
      <c r="K14" s="24">
        <f t="shared" si="1"/>
        <v>8.4790209790209778E-2</v>
      </c>
      <c r="L14" s="12">
        <v>12.912000000000001</v>
      </c>
      <c r="M14" s="13">
        <v>12.987012987012985</v>
      </c>
      <c r="N14" s="10">
        <v>22.6</v>
      </c>
      <c r="O14">
        <v>17.2</v>
      </c>
      <c r="P14">
        <v>5.4</v>
      </c>
      <c r="Q14" s="11">
        <v>1.19</v>
      </c>
      <c r="R14">
        <v>12.11</v>
      </c>
      <c r="S14" s="12">
        <v>37.9</v>
      </c>
      <c r="T14">
        <v>888.3</v>
      </c>
      <c r="U14" s="33">
        <f t="shared" si="2"/>
        <v>1776.6</v>
      </c>
      <c r="W14" s="8">
        <v>25</v>
      </c>
      <c r="X14" s="8">
        <v>27</v>
      </c>
      <c r="Y14" s="35">
        <v>10.199999999999999</v>
      </c>
      <c r="AD14" s="14"/>
      <c r="AE14" s="11"/>
    </row>
    <row r="15" spans="1:31">
      <c r="A15">
        <v>2</v>
      </c>
      <c r="B15" t="s">
        <v>5</v>
      </c>
      <c r="C15">
        <v>4</v>
      </c>
      <c r="D15" t="s">
        <v>55</v>
      </c>
      <c r="E15" s="36">
        <v>39</v>
      </c>
      <c r="F15" s="31">
        <f t="shared" si="0"/>
        <v>7.8</v>
      </c>
      <c r="G15" s="9">
        <v>443.5</v>
      </c>
      <c r="H15" s="10">
        <v>803</v>
      </c>
      <c r="I15" s="11">
        <v>26</v>
      </c>
      <c r="J15" s="9">
        <v>1.54</v>
      </c>
      <c r="K15" s="24">
        <f t="shared" si="1"/>
        <v>5.9230769230769233E-2</v>
      </c>
      <c r="L15" s="12">
        <v>15.690000000000001</v>
      </c>
      <c r="M15" s="13">
        <v>4.7619047619047619</v>
      </c>
      <c r="N15" s="10">
        <v>33</v>
      </c>
      <c r="O15">
        <v>18.5</v>
      </c>
      <c r="P15">
        <v>14.5</v>
      </c>
      <c r="Q15" s="11">
        <v>4.2200000000000006</v>
      </c>
      <c r="R15">
        <v>15.65</v>
      </c>
      <c r="S15" s="12">
        <v>40.700000000000003</v>
      </c>
      <c r="T15">
        <v>803.5</v>
      </c>
      <c r="U15" s="33">
        <f t="shared" si="2"/>
        <v>1607</v>
      </c>
      <c r="W15" s="8">
        <v>29</v>
      </c>
      <c r="X15" s="8">
        <v>37</v>
      </c>
      <c r="Y15" s="35">
        <v>10.199999999999999</v>
      </c>
      <c r="AD15" s="14"/>
      <c r="AE15" s="11"/>
    </row>
    <row r="16" spans="1:31">
      <c r="A16">
        <v>3</v>
      </c>
      <c r="B16" t="s">
        <v>5</v>
      </c>
      <c r="C16">
        <v>4</v>
      </c>
      <c r="D16" t="s">
        <v>55</v>
      </c>
      <c r="E16" s="36">
        <v>39</v>
      </c>
      <c r="F16" s="31">
        <f t="shared" si="0"/>
        <v>7.8</v>
      </c>
      <c r="G16" s="9">
        <v>253.5</v>
      </c>
      <c r="H16" s="10">
        <v>403</v>
      </c>
      <c r="I16" s="11">
        <v>23.02</v>
      </c>
      <c r="J16" s="9">
        <v>1.2</v>
      </c>
      <c r="K16" s="24">
        <f t="shared" si="1"/>
        <v>5.2128583840139006E-2</v>
      </c>
      <c r="L16" s="12">
        <v>11.43</v>
      </c>
      <c r="M16" s="13">
        <v>9.6153846153846168</v>
      </c>
      <c r="N16" s="10">
        <v>23.7</v>
      </c>
      <c r="O16">
        <v>15.5</v>
      </c>
      <c r="P16">
        <v>8.1999999999999993</v>
      </c>
      <c r="Q16" s="11">
        <v>2.75</v>
      </c>
      <c r="R16">
        <v>19.649999999999999</v>
      </c>
      <c r="S16" s="12">
        <v>44.6</v>
      </c>
      <c r="T16">
        <v>1208.7</v>
      </c>
      <c r="U16" s="33">
        <f t="shared" si="2"/>
        <v>2417.4</v>
      </c>
      <c r="W16" s="8">
        <v>29</v>
      </c>
      <c r="X16" s="8">
        <v>37</v>
      </c>
      <c r="Y16" s="35">
        <v>9.6999999999999993</v>
      </c>
      <c r="AD16" s="14"/>
      <c r="AE16" s="11"/>
    </row>
    <row r="17" spans="1:35">
      <c r="A17">
        <v>1</v>
      </c>
      <c r="B17" t="s">
        <v>2</v>
      </c>
      <c r="C17">
        <v>2</v>
      </c>
      <c r="D17" t="s">
        <v>53</v>
      </c>
      <c r="E17" s="36">
        <v>52</v>
      </c>
      <c r="F17" s="31">
        <f t="shared" si="0"/>
        <v>10.4</v>
      </c>
      <c r="G17" s="9">
        <v>329.6</v>
      </c>
      <c r="H17" s="10">
        <v>541</v>
      </c>
      <c r="I17" s="11">
        <v>9.85</v>
      </c>
      <c r="J17" s="9">
        <v>0.72</v>
      </c>
      <c r="K17" s="24">
        <f t="shared" si="1"/>
        <v>7.309644670050762E-2</v>
      </c>
      <c r="L17" s="12">
        <v>12.38</v>
      </c>
      <c r="M17" s="13">
        <v>0</v>
      </c>
      <c r="N17" s="10">
        <v>14.5</v>
      </c>
      <c r="O17">
        <v>9.6</v>
      </c>
      <c r="P17">
        <v>4.9000000000000004</v>
      </c>
      <c r="Q17" s="11">
        <v>1.1800000000000002</v>
      </c>
      <c r="R17">
        <v>6.68</v>
      </c>
      <c r="S17" s="12">
        <v>33.5</v>
      </c>
      <c r="T17">
        <v>725</v>
      </c>
      <c r="U17" s="33">
        <f t="shared" si="2"/>
        <v>1450</v>
      </c>
      <c r="W17" s="8">
        <v>29</v>
      </c>
      <c r="X17" s="8">
        <v>37</v>
      </c>
      <c r="Y17" s="35">
        <v>10.199999999999999</v>
      </c>
      <c r="AD17" s="14"/>
      <c r="AE17" s="11"/>
    </row>
    <row r="18" spans="1:35">
      <c r="A18">
        <v>2</v>
      </c>
      <c r="B18" t="s">
        <v>2</v>
      </c>
      <c r="C18">
        <v>2</v>
      </c>
      <c r="D18" t="s">
        <v>53</v>
      </c>
      <c r="E18" s="36">
        <v>35</v>
      </c>
      <c r="F18" s="31">
        <f t="shared" si="0"/>
        <v>7</v>
      </c>
      <c r="G18" s="9">
        <v>337</v>
      </c>
      <c r="H18" s="10">
        <v>698</v>
      </c>
      <c r="I18" s="11">
        <v>15.4</v>
      </c>
      <c r="J18" s="9">
        <v>0.90999999999999992</v>
      </c>
      <c r="K18" s="24">
        <f t="shared" si="1"/>
        <v>5.9090909090909083E-2</v>
      </c>
      <c r="L18" s="12">
        <v>15.85</v>
      </c>
      <c r="M18" s="13">
        <v>0</v>
      </c>
      <c r="N18" s="10">
        <v>25</v>
      </c>
      <c r="O18">
        <v>19.3</v>
      </c>
      <c r="P18">
        <v>5.7</v>
      </c>
      <c r="Q18" s="11">
        <v>1.47</v>
      </c>
      <c r="R18">
        <v>13.410000000000002</v>
      </c>
      <c r="S18" s="12">
        <v>38.799999999999997</v>
      </c>
      <c r="T18">
        <v>681.8</v>
      </c>
      <c r="U18" s="33">
        <f t="shared" si="2"/>
        <v>1363.6</v>
      </c>
      <c r="W18" s="8">
        <v>29</v>
      </c>
      <c r="X18" s="8">
        <v>37</v>
      </c>
      <c r="Y18" s="35">
        <v>9.8000000000000007</v>
      </c>
      <c r="AD18" s="14"/>
      <c r="AE18" s="11"/>
    </row>
    <row r="19" spans="1:35">
      <c r="A19">
        <v>3</v>
      </c>
      <c r="B19" t="s">
        <v>2</v>
      </c>
      <c r="C19">
        <v>2</v>
      </c>
      <c r="D19" t="s">
        <v>53</v>
      </c>
      <c r="E19" s="36">
        <v>43</v>
      </c>
      <c r="F19" s="31">
        <f t="shared" si="0"/>
        <v>8.6</v>
      </c>
      <c r="G19" s="9">
        <v>370.8</v>
      </c>
      <c r="H19" s="10">
        <v>923</v>
      </c>
      <c r="I19" s="11">
        <v>17.71</v>
      </c>
      <c r="J19" s="9">
        <v>1.03</v>
      </c>
      <c r="K19" s="24">
        <f t="shared" si="1"/>
        <v>5.8159232072275552E-2</v>
      </c>
      <c r="L19" s="12">
        <v>14.95</v>
      </c>
      <c r="M19" s="13">
        <v>0</v>
      </c>
      <c r="N19" s="10">
        <v>28.5</v>
      </c>
      <c r="O19">
        <v>21.7</v>
      </c>
      <c r="P19">
        <v>6.8</v>
      </c>
      <c r="Q19" s="11">
        <v>1.6800000000000002</v>
      </c>
      <c r="R19">
        <v>12.979999999999999</v>
      </c>
      <c r="S19" s="12">
        <v>37.4</v>
      </c>
      <c r="T19">
        <v>755.40000000000009</v>
      </c>
      <c r="U19" s="33">
        <f t="shared" si="2"/>
        <v>1510.8000000000002</v>
      </c>
      <c r="W19" s="8">
        <v>29</v>
      </c>
      <c r="X19" s="8">
        <v>37</v>
      </c>
      <c r="Y19" s="35">
        <v>10.4</v>
      </c>
      <c r="AD19" s="14"/>
      <c r="AE19" s="11"/>
    </row>
    <row r="20" spans="1:35">
      <c r="A20">
        <v>1</v>
      </c>
      <c r="B20" t="s">
        <v>3</v>
      </c>
      <c r="C20">
        <v>3</v>
      </c>
      <c r="D20" t="s">
        <v>53</v>
      </c>
      <c r="E20" s="36">
        <v>49</v>
      </c>
      <c r="F20" s="31">
        <f t="shared" si="0"/>
        <v>9.8000000000000007</v>
      </c>
      <c r="G20" s="9">
        <v>358.3</v>
      </c>
      <c r="H20" s="10">
        <v>1430</v>
      </c>
      <c r="I20" s="11">
        <v>9.43</v>
      </c>
      <c r="J20" s="9">
        <v>0.48</v>
      </c>
      <c r="K20" s="24">
        <f t="shared" si="1"/>
        <v>5.0901378579003183E-2</v>
      </c>
      <c r="L20" s="12">
        <v>18.16</v>
      </c>
      <c r="M20" s="13">
        <v>1.5267175572519083</v>
      </c>
      <c r="N20" s="10">
        <v>17.899999999999999</v>
      </c>
      <c r="O20">
        <v>7.9</v>
      </c>
      <c r="P20">
        <v>10</v>
      </c>
      <c r="Q20" s="11">
        <v>3.59</v>
      </c>
      <c r="R20">
        <v>5.96</v>
      </c>
      <c r="S20" s="12">
        <v>32.799999999999997</v>
      </c>
      <c r="T20">
        <v>392</v>
      </c>
      <c r="U20" s="33">
        <f t="shared" si="2"/>
        <v>784</v>
      </c>
      <c r="W20" s="8">
        <v>22</v>
      </c>
      <c r="X20" s="8">
        <v>30</v>
      </c>
      <c r="Y20" s="35">
        <v>8.6999999999999993</v>
      </c>
      <c r="AD20" s="14"/>
      <c r="AE20" s="11"/>
    </row>
    <row r="21" spans="1:35">
      <c r="A21">
        <v>2</v>
      </c>
      <c r="B21" t="s">
        <v>3</v>
      </c>
      <c r="C21">
        <v>3</v>
      </c>
      <c r="D21" t="s">
        <v>53</v>
      </c>
      <c r="E21" s="36">
        <v>58</v>
      </c>
      <c r="F21" s="31">
        <f t="shared" si="0"/>
        <v>11.6</v>
      </c>
      <c r="G21" s="9">
        <v>102.3</v>
      </c>
      <c r="H21" s="10">
        <v>224</v>
      </c>
      <c r="I21" s="11">
        <v>11.33</v>
      </c>
      <c r="J21" s="9">
        <v>0.54</v>
      </c>
      <c r="K21" s="24">
        <f t="shared" si="1"/>
        <v>4.7661076787290382E-2</v>
      </c>
      <c r="L21" s="12">
        <v>25.05</v>
      </c>
      <c r="M21" s="13">
        <v>0.64102564102564097</v>
      </c>
      <c r="N21" s="10">
        <v>15</v>
      </c>
      <c r="O21">
        <v>9.6999999999999993</v>
      </c>
      <c r="P21">
        <v>5.3</v>
      </c>
      <c r="Q21" s="11">
        <v>1.3</v>
      </c>
      <c r="R21">
        <v>12.3</v>
      </c>
      <c r="S21" s="12">
        <v>50.8</v>
      </c>
      <c r="T21">
        <v>1012.1</v>
      </c>
      <c r="U21" s="33">
        <f t="shared" si="2"/>
        <v>2024.2</v>
      </c>
      <c r="W21" s="8">
        <v>22</v>
      </c>
      <c r="X21" s="8">
        <v>30</v>
      </c>
      <c r="Y21" s="35">
        <v>9.4</v>
      </c>
      <c r="AD21" s="14"/>
      <c r="AE21" s="11"/>
    </row>
    <row r="22" spans="1:35">
      <c r="A22">
        <v>3</v>
      </c>
      <c r="B22" t="s">
        <v>3</v>
      </c>
      <c r="C22">
        <v>3</v>
      </c>
      <c r="D22" t="s">
        <v>53</v>
      </c>
      <c r="E22" s="36">
        <v>41</v>
      </c>
      <c r="F22" s="31">
        <f t="shared" si="0"/>
        <v>8.1999999999999993</v>
      </c>
      <c r="G22" s="9">
        <v>418.3</v>
      </c>
      <c r="H22" s="10">
        <v>724</v>
      </c>
      <c r="I22" s="11">
        <v>15.88</v>
      </c>
      <c r="J22" s="9">
        <v>0.55000000000000004</v>
      </c>
      <c r="K22" s="24">
        <f t="shared" si="1"/>
        <v>3.4634760705289674E-2</v>
      </c>
      <c r="L22" s="12">
        <v>16.66</v>
      </c>
      <c r="M22" s="13">
        <v>0.90090090090090091</v>
      </c>
      <c r="N22" s="10">
        <v>19.899999999999999</v>
      </c>
      <c r="O22">
        <v>14.8</v>
      </c>
      <c r="P22">
        <v>5.0999999999999996</v>
      </c>
      <c r="Q22" s="11">
        <v>1.8399999999999999</v>
      </c>
      <c r="R22">
        <v>11.429999999999998</v>
      </c>
      <c r="S22" s="12">
        <v>36.299999999999997</v>
      </c>
      <c r="T22">
        <v>869.9</v>
      </c>
      <c r="U22" s="33">
        <f t="shared" si="2"/>
        <v>1739.8</v>
      </c>
      <c r="W22" s="8">
        <v>22</v>
      </c>
      <c r="X22" s="8">
        <v>30</v>
      </c>
      <c r="Y22" s="35">
        <v>8.9</v>
      </c>
      <c r="AD22" s="14"/>
      <c r="AE22" s="11"/>
    </row>
    <row r="23" spans="1:35">
      <c r="A23">
        <v>1</v>
      </c>
      <c r="B23" t="s">
        <v>4</v>
      </c>
      <c r="C23">
        <v>1</v>
      </c>
      <c r="D23" t="s">
        <v>53</v>
      </c>
      <c r="E23" s="36">
        <v>47</v>
      </c>
      <c r="F23" s="31">
        <f t="shared" si="0"/>
        <v>9.4</v>
      </c>
      <c r="G23" s="9">
        <v>267.8</v>
      </c>
      <c r="H23" s="10">
        <v>375</v>
      </c>
      <c r="I23" s="11">
        <v>11.41</v>
      </c>
      <c r="J23" s="9">
        <v>0.5</v>
      </c>
      <c r="K23" s="24">
        <f t="shared" si="1"/>
        <v>4.3821209465381247E-2</v>
      </c>
      <c r="L23" s="12">
        <v>16.71</v>
      </c>
      <c r="M23" s="13">
        <v>0.79365079365079361</v>
      </c>
      <c r="N23" s="10">
        <v>24</v>
      </c>
      <c r="O23">
        <v>21.7</v>
      </c>
      <c r="P23">
        <v>2.2999999999999998</v>
      </c>
      <c r="Q23" s="11">
        <v>1.1400000000000001</v>
      </c>
      <c r="R23">
        <v>13.459999999999999</v>
      </c>
      <c r="S23" s="12">
        <v>26.5</v>
      </c>
      <c r="T23">
        <v>1137.7</v>
      </c>
      <c r="U23" s="33">
        <f t="shared" si="2"/>
        <v>2275.4</v>
      </c>
      <c r="W23" s="8">
        <v>25</v>
      </c>
      <c r="X23" s="8">
        <v>33</v>
      </c>
      <c r="Y23" s="35">
        <v>9.4</v>
      </c>
      <c r="AD23" s="14"/>
      <c r="AE23" s="11"/>
    </row>
    <row r="24" spans="1:35">
      <c r="A24">
        <v>2</v>
      </c>
      <c r="B24" t="s">
        <v>4</v>
      </c>
      <c r="C24">
        <v>1</v>
      </c>
      <c r="D24" t="s">
        <v>53</v>
      </c>
      <c r="E24" s="36">
        <v>46</v>
      </c>
      <c r="F24" s="31">
        <f t="shared" si="0"/>
        <v>9.1999999999999993</v>
      </c>
      <c r="G24" s="9">
        <v>188.9</v>
      </c>
      <c r="H24" s="10">
        <v>365</v>
      </c>
      <c r="I24" s="11">
        <v>12.440000000000001</v>
      </c>
      <c r="J24" s="9">
        <v>0.49000000000000005</v>
      </c>
      <c r="K24" s="24">
        <f t="shared" si="1"/>
        <v>3.9389067524115758E-2</v>
      </c>
      <c r="L24" s="12">
        <v>20.2</v>
      </c>
      <c r="M24" s="13">
        <v>2.4390243902439024</v>
      </c>
      <c r="N24" s="10">
        <v>24</v>
      </c>
      <c r="O24">
        <v>22.5</v>
      </c>
      <c r="P24">
        <v>1.5</v>
      </c>
      <c r="Q24" s="11">
        <v>0.27999999999999997</v>
      </c>
      <c r="R24">
        <v>15.279999999999998</v>
      </c>
      <c r="S24" s="12">
        <v>31.1</v>
      </c>
      <c r="T24">
        <v>935.8</v>
      </c>
      <c r="U24" s="33">
        <f t="shared" si="2"/>
        <v>1871.6</v>
      </c>
      <c r="W24" s="8">
        <v>25</v>
      </c>
      <c r="X24" s="8">
        <v>33</v>
      </c>
      <c r="Y24" s="35">
        <v>8.9</v>
      </c>
      <c r="AD24" s="14"/>
      <c r="AE24" s="11"/>
    </row>
    <row r="25" spans="1:35">
      <c r="A25">
        <v>3</v>
      </c>
      <c r="B25" t="s">
        <v>4</v>
      </c>
      <c r="C25">
        <v>1</v>
      </c>
      <c r="D25" t="s">
        <v>53</v>
      </c>
      <c r="E25" s="36">
        <v>51</v>
      </c>
      <c r="F25" s="31">
        <f t="shared" si="0"/>
        <v>10.199999999999999</v>
      </c>
      <c r="G25" s="9">
        <v>122.3</v>
      </c>
      <c r="H25" s="10">
        <v>201</v>
      </c>
      <c r="I25" s="11">
        <v>6.5400000000000009</v>
      </c>
      <c r="J25" s="9">
        <v>0.4</v>
      </c>
      <c r="K25" s="24">
        <f t="shared" si="1"/>
        <v>6.1162079510703356E-2</v>
      </c>
      <c r="L25" s="12">
        <v>14.540000000000001</v>
      </c>
      <c r="M25" s="13">
        <v>0.72463768115942029</v>
      </c>
      <c r="N25" s="10">
        <v>19.2</v>
      </c>
      <c r="O25">
        <v>17.2</v>
      </c>
      <c r="P25">
        <v>2</v>
      </c>
      <c r="Q25" s="11">
        <v>0.4</v>
      </c>
      <c r="R25">
        <v>12.11</v>
      </c>
      <c r="S25" s="12">
        <v>31.8</v>
      </c>
      <c r="T25">
        <v>863.1</v>
      </c>
      <c r="U25" s="33">
        <f t="shared" si="2"/>
        <v>1726.2</v>
      </c>
      <c r="W25" s="8">
        <v>25</v>
      </c>
      <c r="X25" s="8">
        <v>33</v>
      </c>
      <c r="Y25" s="35">
        <v>8.6</v>
      </c>
      <c r="AD25" s="14"/>
      <c r="AE25" s="11"/>
    </row>
    <row r="26" spans="1:35">
      <c r="A26">
        <v>1</v>
      </c>
      <c r="B26" t="s">
        <v>5</v>
      </c>
      <c r="C26">
        <v>4</v>
      </c>
      <c r="D26" t="s">
        <v>53</v>
      </c>
      <c r="E26" s="36">
        <v>40</v>
      </c>
      <c r="F26" s="31">
        <f t="shared" si="0"/>
        <v>8</v>
      </c>
      <c r="G26" s="9">
        <v>161.4</v>
      </c>
      <c r="H26" s="10">
        <v>274</v>
      </c>
      <c r="I26" s="11">
        <v>14.13</v>
      </c>
      <c r="J26" s="9">
        <v>1.27</v>
      </c>
      <c r="K26" s="24">
        <f t="shared" si="1"/>
        <v>8.9879688605803254E-2</v>
      </c>
      <c r="L26" s="12">
        <v>10.3</v>
      </c>
      <c r="M26" s="13">
        <v>5.5555555555555554</v>
      </c>
      <c r="N26" s="10">
        <v>40.9</v>
      </c>
      <c r="O26">
        <v>25.4</v>
      </c>
      <c r="P26">
        <v>15.5</v>
      </c>
      <c r="Q26" s="11">
        <v>4.5999999999999996</v>
      </c>
      <c r="R26">
        <v>12.059999999999999</v>
      </c>
      <c r="S26" s="12">
        <v>31.4</v>
      </c>
      <c r="T26">
        <v>613</v>
      </c>
      <c r="U26" s="33">
        <f t="shared" si="2"/>
        <v>1226</v>
      </c>
      <c r="W26" s="8">
        <v>29</v>
      </c>
      <c r="X26" s="8">
        <v>37</v>
      </c>
      <c r="Y26" s="35">
        <v>10</v>
      </c>
      <c r="AD26" s="14"/>
      <c r="AE26" s="11"/>
    </row>
    <row r="27" spans="1:35">
      <c r="A27">
        <v>2</v>
      </c>
      <c r="B27" t="s">
        <v>5</v>
      </c>
      <c r="C27">
        <v>4</v>
      </c>
      <c r="D27" t="s">
        <v>53</v>
      </c>
      <c r="E27" s="36">
        <v>52</v>
      </c>
      <c r="F27" s="31">
        <f t="shared" si="0"/>
        <v>10.4</v>
      </c>
      <c r="G27" s="9">
        <v>380.4</v>
      </c>
      <c r="H27" s="10">
        <v>898</v>
      </c>
      <c r="I27" s="11">
        <v>11.98</v>
      </c>
      <c r="J27" s="9">
        <v>0.76</v>
      </c>
      <c r="K27" s="24">
        <f t="shared" si="1"/>
        <v>6.3439065108514187E-2</v>
      </c>
      <c r="L27" s="12">
        <v>12.9</v>
      </c>
      <c r="M27" s="13">
        <v>2.8571428571428572</v>
      </c>
      <c r="N27" s="10">
        <v>39.5</v>
      </c>
      <c r="O27">
        <v>28.3</v>
      </c>
      <c r="P27">
        <v>11.2</v>
      </c>
      <c r="Q27" s="11">
        <v>2.44</v>
      </c>
      <c r="R27">
        <v>18.329999999999998</v>
      </c>
      <c r="S27" s="12">
        <v>42.6</v>
      </c>
      <c r="T27">
        <v>708.7</v>
      </c>
      <c r="U27" s="33">
        <f t="shared" si="2"/>
        <v>1417.4</v>
      </c>
      <c r="W27" s="8">
        <v>29</v>
      </c>
      <c r="X27" s="8">
        <v>37</v>
      </c>
      <c r="Y27" s="35">
        <v>9.3000000000000007</v>
      </c>
      <c r="AD27" s="14"/>
      <c r="AE27" s="11"/>
    </row>
    <row r="28" spans="1:35">
      <c r="A28">
        <v>3</v>
      </c>
      <c r="B28" t="s">
        <v>5</v>
      </c>
      <c r="C28">
        <v>4</v>
      </c>
      <c r="D28" t="s">
        <v>53</v>
      </c>
      <c r="E28" s="36">
        <v>47</v>
      </c>
      <c r="F28" s="31">
        <f t="shared" si="0"/>
        <v>9.4</v>
      </c>
      <c r="G28" s="9">
        <v>287.2</v>
      </c>
      <c r="H28" s="10">
        <v>606</v>
      </c>
      <c r="I28" s="11">
        <v>12.830000000000002</v>
      </c>
      <c r="J28" s="9">
        <v>1.02</v>
      </c>
      <c r="K28" s="24">
        <f t="shared" si="1"/>
        <v>7.9501169134840205E-2</v>
      </c>
      <c r="L28" s="12">
        <v>11.1</v>
      </c>
      <c r="M28" s="13">
        <v>4.6875</v>
      </c>
      <c r="N28" s="10">
        <v>31.5</v>
      </c>
      <c r="O28">
        <v>16.899999999999999</v>
      </c>
      <c r="P28">
        <v>14.6</v>
      </c>
      <c r="Q28" s="11">
        <v>3.2299999999999995</v>
      </c>
      <c r="R28">
        <v>10.900000000000002</v>
      </c>
      <c r="S28" s="12">
        <v>39.6</v>
      </c>
      <c r="T28">
        <v>472.8</v>
      </c>
      <c r="U28" s="33">
        <f t="shared" si="2"/>
        <v>945.6</v>
      </c>
      <c r="W28" s="8">
        <v>29</v>
      </c>
      <c r="X28" s="8">
        <v>37</v>
      </c>
      <c r="Y28" s="35">
        <v>10</v>
      </c>
      <c r="AD28" s="14"/>
      <c r="AE28" s="11"/>
    </row>
    <row r="29" spans="1:35">
      <c r="D29"/>
      <c r="H29" s="10"/>
      <c r="L29" s="17"/>
      <c r="M29" s="17"/>
      <c r="N29" s="12"/>
      <c r="R29" s="11"/>
      <c r="S29" s="11"/>
      <c r="T29"/>
      <c r="U29" s="33"/>
      <c r="V29" s="19"/>
      <c r="AE29" s="17"/>
      <c r="AF29"/>
      <c r="AH29" s="16"/>
      <c r="AI29" s="16"/>
    </row>
    <row r="30" spans="1:35">
      <c r="D30"/>
      <c r="L30"/>
      <c r="M30"/>
      <c r="N30"/>
      <c r="R30" s="11"/>
      <c r="S30" s="11"/>
      <c r="T30" s="11"/>
      <c r="U30" s="11"/>
      <c r="Z30" s="19"/>
      <c r="AE30" s="15"/>
      <c r="AF30"/>
      <c r="AH30" s="16"/>
      <c r="AI30" s="16"/>
    </row>
    <row r="31" spans="1:35">
      <c r="B31" s="20" t="s">
        <v>8</v>
      </c>
      <c r="C31" s="20"/>
      <c r="L31"/>
      <c r="M31"/>
      <c r="N31"/>
      <c r="R31" s="11"/>
      <c r="S31" s="11"/>
      <c r="T31" s="11"/>
      <c r="U31" s="11"/>
      <c r="AE31" s="19"/>
      <c r="AF31"/>
      <c r="AH31" s="16"/>
      <c r="AI31" s="16"/>
    </row>
    <row r="32" spans="1:35">
      <c r="B32" t="s">
        <v>9</v>
      </c>
      <c r="D32"/>
      <c r="L32"/>
      <c r="M32"/>
      <c r="N32"/>
      <c r="R32" s="11"/>
      <c r="S32" s="11"/>
      <c r="T32" s="11"/>
      <c r="U32" s="11"/>
      <c r="AE32" s="19"/>
      <c r="AF32"/>
      <c r="AH32" s="16"/>
      <c r="AI32" s="16"/>
    </row>
    <row r="33" spans="2:37">
      <c r="B33" t="s">
        <v>10</v>
      </c>
      <c r="D33"/>
      <c r="L33"/>
      <c r="O33" s="16"/>
      <c r="R33" s="11"/>
      <c r="S33" s="11"/>
      <c r="T33" s="11"/>
      <c r="U33" s="11"/>
      <c r="AA33" s="16"/>
      <c r="AF33"/>
      <c r="AG33" s="19"/>
      <c r="AJ33" s="16"/>
      <c r="AK33" s="16"/>
    </row>
    <row r="34" spans="2:37">
      <c r="B34" t="s">
        <v>11</v>
      </c>
      <c r="D34"/>
      <c r="O34" s="16"/>
      <c r="R34" s="11"/>
      <c r="S34" s="11"/>
      <c r="T34" s="11"/>
      <c r="U34" s="11"/>
      <c r="AA34" s="16"/>
      <c r="AF34"/>
      <c r="AG34" s="19"/>
    </row>
    <row r="35" spans="2:37">
      <c r="D35"/>
      <c r="O35" s="16"/>
      <c r="R35" s="11"/>
      <c r="S35" s="11"/>
      <c r="T35" s="11"/>
      <c r="U35" s="11"/>
      <c r="AA35" s="16"/>
      <c r="AF35"/>
      <c r="AG35" s="19"/>
    </row>
    <row r="36" spans="2:37">
      <c r="B36" s="26" t="s">
        <v>49</v>
      </c>
      <c r="C36" s="29"/>
      <c r="D36" s="30"/>
      <c r="E36" s="30"/>
      <c r="F36" s="30"/>
      <c r="G36" s="30"/>
      <c r="H36" s="26"/>
      <c r="R36" s="11"/>
      <c r="S36" s="11"/>
      <c r="T36" s="11"/>
      <c r="U36" s="11"/>
      <c r="AB36" s="19"/>
      <c r="AC36" s="19"/>
    </row>
    <row r="37" spans="2:37">
      <c r="B37" s="14" t="s">
        <v>37</v>
      </c>
      <c r="C37" s="25"/>
      <c r="R37" s="11"/>
      <c r="S37" s="11"/>
      <c r="T37" s="11"/>
      <c r="U37" s="11"/>
      <c r="AB37" s="19"/>
      <c r="AC37" s="19"/>
    </row>
    <row r="38" spans="2:37">
      <c r="B38" s="14" t="s">
        <v>38</v>
      </c>
      <c r="R38" s="11"/>
      <c r="S38" s="11"/>
      <c r="T38" s="11"/>
      <c r="U38" s="11"/>
      <c r="AB38" s="19"/>
      <c r="AC38" s="19"/>
    </row>
    <row r="39" spans="2:37">
      <c r="R39" s="11"/>
      <c r="S39" s="11"/>
      <c r="T39" s="11"/>
      <c r="U39" s="11"/>
      <c r="AB39" s="19"/>
      <c r="AC39" s="19"/>
    </row>
    <row r="40" spans="2:37">
      <c r="R40" s="11"/>
      <c r="S40" s="11"/>
      <c r="T40" s="11"/>
      <c r="U40" s="11"/>
      <c r="AB40" s="19"/>
      <c r="AC40" s="19"/>
    </row>
    <row r="41" spans="2:37">
      <c r="R41" s="11"/>
      <c r="S41" s="11"/>
      <c r="T41" s="11"/>
      <c r="U41" s="11"/>
      <c r="AB41" s="19"/>
      <c r="AC41" s="19"/>
    </row>
    <row r="42" spans="2:37">
      <c r="R42" s="11"/>
      <c r="S42" s="11"/>
      <c r="T42" s="11"/>
      <c r="U42" s="11"/>
      <c r="AB42" s="19"/>
      <c r="AC42" s="19"/>
    </row>
    <row r="43" spans="2:37">
      <c r="R43" s="11"/>
      <c r="S43" s="11"/>
      <c r="T43" s="11"/>
      <c r="U43" s="11"/>
      <c r="AB43" s="19"/>
      <c r="AC43" s="19"/>
    </row>
  </sheetData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>
      <selection activeCell="M26" sqref="M26"/>
    </sheetView>
  </sheetViews>
  <sheetFormatPr baseColWidth="10" defaultRowHeight="14" x14ac:dyDescent="0"/>
  <cols>
    <col min="1" max="1" width="19.83203125" bestFit="1" customWidth="1"/>
    <col min="2" max="2" width="15" customWidth="1"/>
    <col min="3" max="3" width="14.5" customWidth="1"/>
    <col min="4" max="5" width="12.1640625" customWidth="1"/>
    <col min="7" max="7" width="19" bestFit="1" customWidth="1"/>
    <col min="8" max="8" width="15" bestFit="1" customWidth="1"/>
    <col min="9" max="9" width="14.5" bestFit="1" customWidth="1"/>
    <col min="10" max="10" width="5.83203125" bestFit="1" customWidth="1"/>
    <col min="11" max="11" width="12.1640625" bestFit="1" customWidth="1"/>
    <col min="13" max="13" width="18.1640625" bestFit="1" customWidth="1"/>
    <col min="14" max="14" width="15" bestFit="1" customWidth="1"/>
    <col min="15" max="15" width="14.5" bestFit="1" customWidth="1"/>
    <col min="16" max="16" width="5.83203125" bestFit="1" customWidth="1"/>
    <col min="17" max="17" width="10.1640625" bestFit="1" customWidth="1"/>
  </cols>
  <sheetData>
    <row r="1" spans="1:11">
      <c r="A1" s="37" t="s">
        <v>57</v>
      </c>
      <c r="B1" s="37" t="s">
        <v>56</v>
      </c>
      <c r="G1" s="37" t="s">
        <v>57</v>
      </c>
      <c r="H1" s="37" t="s">
        <v>56</v>
      </c>
    </row>
    <row r="2" spans="1:11">
      <c r="A2" s="37" t="s">
        <v>51</v>
      </c>
      <c r="B2" t="s">
        <v>54</v>
      </c>
      <c r="C2" t="s">
        <v>55</v>
      </c>
      <c r="D2" t="s">
        <v>53</v>
      </c>
      <c r="E2" t="s">
        <v>52</v>
      </c>
      <c r="G2" s="37" t="s">
        <v>51</v>
      </c>
      <c r="H2" t="s">
        <v>54</v>
      </c>
      <c r="I2" t="s">
        <v>55</v>
      </c>
      <c r="J2" t="s">
        <v>53</v>
      </c>
      <c r="K2" t="s">
        <v>52</v>
      </c>
    </row>
    <row r="3" spans="1:11">
      <c r="A3" s="38" t="s">
        <v>5</v>
      </c>
      <c r="B3" s="31">
        <v>1574.2666666666667</v>
      </c>
      <c r="C3" s="31">
        <v>1933.6666666666667</v>
      </c>
      <c r="D3" s="31">
        <v>1196.3333333333333</v>
      </c>
      <c r="E3" s="41">
        <v>1568.0888888888887</v>
      </c>
      <c r="G3" s="38" t="s">
        <v>5</v>
      </c>
      <c r="H3" s="31">
        <v>1574.2666666666667</v>
      </c>
      <c r="I3" s="31">
        <v>1933.6666666666667</v>
      </c>
      <c r="J3" s="31">
        <v>1196.3333333333333</v>
      </c>
      <c r="K3" s="41">
        <v>1568.0888888888887</v>
      </c>
    </row>
    <row r="4" spans="1:11">
      <c r="A4" s="38" t="s">
        <v>3</v>
      </c>
      <c r="B4" s="31">
        <v>1994.2666666666667</v>
      </c>
      <c r="C4" s="31"/>
      <c r="D4" s="31">
        <v>1516</v>
      </c>
      <c r="E4" s="41">
        <v>1755.1333333333332</v>
      </c>
      <c r="G4" s="38" t="s">
        <v>3</v>
      </c>
      <c r="H4" s="31">
        <v>1994.2666666666667</v>
      </c>
      <c r="I4" s="31"/>
      <c r="J4" s="31">
        <v>1516</v>
      </c>
      <c r="K4" s="41">
        <v>1755.1333333333332</v>
      </c>
    </row>
    <row r="5" spans="1:11">
      <c r="A5" s="38" t="s">
        <v>2</v>
      </c>
      <c r="B5" s="31">
        <v>1434.1333333333332</v>
      </c>
      <c r="C5" s="31"/>
      <c r="D5" s="31">
        <v>1441.4666666666665</v>
      </c>
      <c r="E5" s="41">
        <v>1437.8</v>
      </c>
      <c r="G5" s="38" t="s">
        <v>2</v>
      </c>
      <c r="H5" s="31">
        <v>1434.1333333333332</v>
      </c>
      <c r="I5" s="31"/>
      <c r="J5" s="31">
        <v>1441.4666666666665</v>
      </c>
      <c r="K5" s="41">
        <v>1437.8</v>
      </c>
    </row>
    <row r="6" spans="1:11">
      <c r="A6" s="38" t="s">
        <v>4</v>
      </c>
      <c r="B6" s="31">
        <v>2509.2666666666669</v>
      </c>
      <c r="C6" s="31"/>
      <c r="D6" s="31">
        <v>1957.7333333333333</v>
      </c>
      <c r="E6" s="41">
        <v>2233.5000000000005</v>
      </c>
      <c r="G6" s="38" t="s">
        <v>4</v>
      </c>
      <c r="H6" s="31">
        <v>2509.2666666666669</v>
      </c>
      <c r="I6" s="31"/>
      <c r="J6" s="31">
        <v>1957.7333333333333</v>
      </c>
      <c r="K6" s="41">
        <v>2233.5000000000005</v>
      </c>
    </row>
    <row r="7" spans="1:11">
      <c r="A7" s="38" t="s">
        <v>52</v>
      </c>
      <c r="B7" s="31">
        <v>1877.9833333333333</v>
      </c>
      <c r="C7" s="31">
        <v>1933.6666666666667</v>
      </c>
      <c r="D7" s="31">
        <v>1527.8833333333334</v>
      </c>
      <c r="E7" s="41">
        <v>1728.5703703703703</v>
      </c>
      <c r="G7" s="38" t="s">
        <v>52</v>
      </c>
      <c r="H7" s="31">
        <v>1877.9833333333333</v>
      </c>
      <c r="I7" s="31">
        <v>1933.6666666666667</v>
      </c>
      <c r="J7" s="31">
        <v>1527.8833333333334</v>
      </c>
      <c r="K7" s="41">
        <v>1728.5703703703703</v>
      </c>
    </row>
    <row r="10" spans="1:11">
      <c r="A10" s="37" t="s">
        <v>58</v>
      </c>
      <c r="B10" s="37" t="s">
        <v>56</v>
      </c>
    </row>
    <row r="11" spans="1:11">
      <c r="A11" s="37" t="s">
        <v>51</v>
      </c>
      <c r="B11" t="s">
        <v>54</v>
      </c>
      <c r="C11" t="s">
        <v>55</v>
      </c>
      <c r="D11" t="s">
        <v>53</v>
      </c>
      <c r="E11" t="s">
        <v>52</v>
      </c>
    </row>
    <row r="12" spans="1:11">
      <c r="A12" s="38" t="s">
        <v>5</v>
      </c>
      <c r="B12" s="31">
        <v>1068.5941106581733</v>
      </c>
      <c r="C12" s="31">
        <v>427.42191489596456</v>
      </c>
      <c r="D12" s="31">
        <v>237.29495007971312</v>
      </c>
      <c r="E12" s="41">
        <v>668.71574014009218</v>
      </c>
    </row>
    <row r="13" spans="1:11">
      <c r="A13" s="38" t="s">
        <v>3</v>
      </c>
      <c r="B13" s="31">
        <v>320.33821709770012</v>
      </c>
      <c r="C13" s="31"/>
      <c r="D13" s="31">
        <v>649.68364609246578</v>
      </c>
      <c r="E13" s="41">
        <v>527.7346555482851</v>
      </c>
    </row>
    <row r="14" spans="1:11">
      <c r="A14" s="38" t="s">
        <v>2</v>
      </c>
      <c r="B14" s="31">
        <v>216.94205063411175</v>
      </c>
      <c r="C14" s="31"/>
      <c r="D14" s="31">
        <v>73.970084043038497</v>
      </c>
      <c r="E14" s="41">
        <v>145.01828850183099</v>
      </c>
    </row>
    <row r="15" spans="1:11">
      <c r="A15" s="38" t="s">
        <v>4</v>
      </c>
      <c r="B15" s="31">
        <v>385.60110649910342</v>
      </c>
      <c r="C15" s="31"/>
      <c r="D15" s="31">
        <v>284.55117875934559</v>
      </c>
      <c r="E15" s="41">
        <v>427.92492332183411</v>
      </c>
    </row>
    <row r="16" spans="1:11">
      <c r="A16" s="38" t="s">
        <v>52</v>
      </c>
      <c r="B16" s="31">
        <v>673.14629753032705</v>
      </c>
      <c r="C16" s="31">
        <v>427.42191489596456</v>
      </c>
      <c r="D16" s="31">
        <v>430.28466229469529</v>
      </c>
      <c r="E16" s="41">
        <v>563.7697912710986</v>
      </c>
    </row>
    <row r="19" spans="1:4">
      <c r="A19" s="40"/>
      <c r="B19" s="40" t="s">
        <v>59</v>
      </c>
      <c r="C19" s="40" t="s">
        <v>54</v>
      </c>
      <c r="D19" s="40" t="s">
        <v>55</v>
      </c>
    </row>
    <row r="20" spans="1:4">
      <c r="A20" s="38" t="s">
        <v>5</v>
      </c>
      <c r="B20" s="31">
        <v>1196.3333333333333</v>
      </c>
      <c r="C20" s="31">
        <v>1574.2666666666667</v>
      </c>
      <c r="D20" s="31">
        <v>1933.6666666666667</v>
      </c>
    </row>
    <row r="21" spans="1:4">
      <c r="A21" s="38" t="s">
        <v>3</v>
      </c>
      <c r="B21" s="31">
        <v>1516</v>
      </c>
      <c r="C21" s="31">
        <v>1994.2666666666667</v>
      </c>
      <c r="D21" s="31"/>
    </row>
    <row r="22" spans="1:4">
      <c r="A22" s="38" t="s">
        <v>2</v>
      </c>
      <c r="B22" s="31">
        <v>1441.4666666666665</v>
      </c>
      <c r="C22" s="31">
        <v>1434.1333333333332</v>
      </c>
      <c r="D22" s="31"/>
    </row>
    <row r="23" spans="1:4">
      <c r="A23" s="38" t="s">
        <v>4</v>
      </c>
      <c r="B23" s="31">
        <v>1957.7333333333333</v>
      </c>
      <c r="C23" s="31">
        <v>2509.2666666666669</v>
      </c>
      <c r="D23" s="31"/>
    </row>
    <row r="26" spans="1:4">
      <c r="A26" s="40" t="s">
        <v>51</v>
      </c>
      <c r="B26" s="40" t="s">
        <v>59</v>
      </c>
      <c r="C26" s="40" t="s">
        <v>54</v>
      </c>
      <c r="D26" s="40" t="s">
        <v>55</v>
      </c>
    </row>
    <row r="27" spans="1:4">
      <c r="A27" s="38" t="s">
        <v>5</v>
      </c>
      <c r="B27" s="31">
        <v>237.29495007971312</v>
      </c>
      <c r="C27" s="31">
        <v>1068.5941106581733</v>
      </c>
      <c r="D27" s="31">
        <v>427.42191489596456</v>
      </c>
    </row>
    <row r="28" spans="1:4">
      <c r="A28" s="38" t="s">
        <v>3</v>
      </c>
      <c r="B28" s="31">
        <v>649.68364609246578</v>
      </c>
      <c r="C28" s="31">
        <v>320.33821709770012</v>
      </c>
      <c r="D28" s="31"/>
    </row>
    <row r="29" spans="1:4">
      <c r="A29" s="38" t="s">
        <v>2</v>
      </c>
      <c r="B29" s="31">
        <v>73.970084043038497</v>
      </c>
      <c r="C29" s="31">
        <v>216.94205063411175</v>
      </c>
      <c r="D29" s="31"/>
    </row>
    <row r="30" spans="1:4">
      <c r="A30" s="38" t="s">
        <v>4</v>
      </c>
      <c r="B30" s="31">
        <v>284.55117875934559</v>
      </c>
      <c r="C30" s="31">
        <v>385.60110649910342</v>
      </c>
      <c r="D30" s="31"/>
    </row>
    <row r="33" spans="1:4">
      <c r="A33" s="40" t="s">
        <v>51</v>
      </c>
      <c r="B33" s="40" t="s">
        <v>59</v>
      </c>
      <c r="C33" s="40" t="s">
        <v>54</v>
      </c>
      <c r="D33" s="40" t="s">
        <v>55</v>
      </c>
    </row>
    <row r="34" spans="1:4">
      <c r="A34" s="38" t="s">
        <v>5</v>
      </c>
      <c r="B34" s="31">
        <f>B27/SQRT(3)</f>
        <v>137.00230330586118</v>
      </c>
      <c r="C34" s="31">
        <f t="shared" ref="C34:D34" si="0">C27/SQRT(3)</f>
        <v>616.95309744294514</v>
      </c>
      <c r="D34" s="31">
        <f t="shared" si="0"/>
        <v>246.77215762273048</v>
      </c>
    </row>
    <row r="35" spans="1:4">
      <c r="A35" s="38" t="s">
        <v>3</v>
      </c>
      <c r="B35" s="31">
        <f t="shared" ref="B35:C37" si="1">B28/SQRT(3)</f>
        <v>375.09502795958269</v>
      </c>
      <c r="C35" s="31">
        <f t="shared" si="1"/>
        <v>184.94735587308196</v>
      </c>
      <c r="D35" s="31"/>
    </row>
    <row r="36" spans="1:4">
      <c r="A36" s="38" t="s">
        <v>2</v>
      </c>
      <c r="B36" s="31">
        <f t="shared" si="1"/>
        <v>42.706647934227519</v>
      </c>
      <c r="C36" s="31">
        <f t="shared" si="1"/>
        <v>125.25155133215385</v>
      </c>
      <c r="D36" s="31"/>
    </row>
    <row r="37" spans="1:4">
      <c r="A37" s="38" t="s">
        <v>4</v>
      </c>
      <c r="B37" s="31">
        <f t="shared" si="1"/>
        <v>164.2856996549335</v>
      </c>
      <c r="C37" s="31">
        <f t="shared" si="1"/>
        <v>222.62690263707492</v>
      </c>
      <c r="D37" s="31"/>
    </row>
  </sheetData>
  <pageMargins left="0.75" right="0.75" top="1" bottom="1" header="0.5" footer="0.5"/>
  <pageSetup paperSize="9" orientation="portrait" horizontalDpi="4294967292" verticalDpi="4294967292"/>
  <drawing r:id="rId4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INPUT</vt:lpstr>
      <vt:lpstr>pivot table input</vt:lpstr>
      <vt:lpstr>VAR</vt:lpstr>
      <vt:lpstr>pivot table var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IITA</dc:creator>
  <cp:lastModifiedBy>Linus Franke</cp:lastModifiedBy>
  <dcterms:created xsi:type="dcterms:W3CDTF">2012-07-13T18:52:01Z</dcterms:created>
  <dcterms:modified xsi:type="dcterms:W3CDTF">2013-02-27T15:57:31Z</dcterms:modified>
</cp:coreProperties>
</file>